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D:\8. LAG NATJEČAJ_2P1-M1 - IV\LAG natječaj_dokumentacija\"/>
    </mc:Choice>
  </mc:AlternateContent>
  <xr:revisionPtr revIDLastSave="0" documentId="13_ncr:1_{B82D1157-199C-496D-80B1-5FADDD605343}" xr6:coauthVersionLast="47" xr6:coauthVersionMax="47" xr10:uidLastSave="{00000000-0000-0000-0000-000000000000}"/>
  <bookViews>
    <workbookView xWindow="-120" yWindow="-120" windowWidth="29040" windowHeight="15840" xr2:uid="{00000000-000D-0000-FFFF-FFFF00000000}"/>
  </bookViews>
  <sheets>
    <sheet name=" PLAN NABAVE-TTIP" sheetId="1" r:id="rId1"/>
    <sheet name="Sheet1" sheetId="5" state="hidden" r:id="rId2"/>
    <sheet name="Sheet3" sheetId="7" r:id="rId3"/>
  </sheets>
  <externalReferences>
    <externalReference r:id="rId4"/>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NABAVE-TTIP'!$A$1:$T$62</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4" i="1" l="1"/>
  <c r="J53" i="1"/>
  <c r="J58" i="1"/>
  <c r="K53" i="1" l="1"/>
  <c r="F53" i="1" l="1"/>
  <c r="L7" i="1" l="1"/>
  <c r="L8" i="1"/>
  <c r="L9" i="1"/>
  <c r="L10" i="1"/>
  <c r="L11" i="1"/>
  <c r="L12" i="1"/>
  <c r="L13" i="1"/>
  <c r="L14" i="1"/>
  <c r="T33" i="1"/>
  <c r="S33" i="1"/>
  <c r="Q33" i="1"/>
  <c r="P33" i="1"/>
  <c r="O33" i="1"/>
  <c r="N33" i="1"/>
  <c r="M33" i="1"/>
  <c r="L33" i="1"/>
  <c r="K33" i="1"/>
  <c r="F33" i="1"/>
  <c r="N4" i="1"/>
  <c r="K4" i="1"/>
  <c r="F4" i="1"/>
  <c r="L18" i="1"/>
  <c r="L6" i="1"/>
  <c r="S29" i="1"/>
  <c r="K54" i="1" l="1"/>
  <c r="T29" i="1" l="1"/>
  <c r="Q29" i="1"/>
  <c r="P29" i="1"/>
  <c r="O29" i="1"/>
  <c r="N29" i="1"/>
  <c r="M29" i="1"/>
  <c r="L29" i="1"/>
  <c r="N23" i="1"/>
  <c r="N20" i="1"/>
  <c r="L27" i="1"/>
  <c r="L26" i="1"/>
  <c r="L25" i="1"/>
  <c r="L24" i="1"/>
  <c r="L21" i="1"/>
  <c r="L17" i="1"/>
  <c r="L16" i="1"/>
  <c r="K50" i="1" l="1"/>
  <c r="F54" i="1"/>
  <c r="K29" i="1" l="1"/>
  <c r="L28" i="1" s="1"/>
  <c r="F29" i="1"/>
  <c r="L23" i="1" l="1"/>
  <c r="F41" i="1"/>
  <c r="K20" i="1" l="1"/>
  <c r="L19" i="1" s="1"/>
  <c r="L4" i="1" s="1"/>
  <c r="F20" i="1"/>
  <c r="F23" i="1"/>
  <c r="F58" i="1" l="1"/>
  <c r="F43" i="1"/>
  <c r="F44" i="1" s="1"/>
  <c r="K41" i="1"/>
  <c r="K43" i="1" s="1"/>
  <c r="K23" i="1"/>
  <c r="K58" i="1" l="1"/>
  <c r="L22" i="1"/>
  <c r="M22" i="1" s="1"/>
  <c r="F45" i="1"/>
  <c r="F46" i="1" s="1"/>
  <c r="F55" i="1" s="1"/>
  <c r="K44" i="1"/>
  <c r="K42" i="1"/>
  <c r="M21" i="1" l="1"/>
  <c r="K56" i="1"/>
  <c r="L20" i="1"/>
  <c r="K45" i="1"/>
  <c r="M24" i="1"/>
  <c r="M26" i="1"/>
  <c r="M28" i="1"/>
  <c r="M27" i="1"/>
  <c r="M25" i="1"/>
  <c r="F57" i="1"/>
  <c r="F60" i="1" l="1"/>
  <c r="F61" i="1" s="1"/>
  <c r="K46" i="1"/>
  <c r="K47" i="1" s="1"/>
  <c r="K52" i="1" s="1"/>
  <c r="M23" i="1"/>
  <c r="M20" i="1"/>
  <c r="F59" i="1"/>
  <c r="O10" i="1" l="1"/>
  <c r="P10" i="1" s="1"/>
  <c r="O14" i="1"/>
  <c r="P14" i="1" s="1"/>
  <c r="O11" i="1"/>
  <c r="P11" i="1" s="1"/>
  <c r="O12" i="1"/>
  <c r="P12" i="1" s="1"/>
  <c r="O13" i="1"/>
  <c r="P13" i="1" s="1"/>
  <c r="O19" i="1"/>
  <c r="P19" i="1" s="1"/>
  <c r="O7" i="1"/>
  <c r="P7" i="1" s="1"/>
  <c r="O9" i="1"/>
  <c r="P9" i="1" s="1"/>
  <c r="O22" i="1"/>
  <c r="P22" i="1" s="1"/>
  <c r="O26" i="1"/>
  <c r="P26" i="1" s="1"/>
  <c r="O17" i="1"/>
  <c r="P17" i="1" s="1"/>
  <c r="O21" i="1"/>
  <c r="P21" i="1" s="1"/>
  <c r="O18" i="1"/>
  <c r="P18" i="1" s="1"/>
  <c r="O28" i="1"/>
  <c r="P28" i="1" s="1"/>
  <c r="O8" i="1"/>
  <c r="P8" i="1" s="1"/>
  <c r="O25" i="1"/>
  <c r="P25" i="1" s="1"/>
  <c r="O24" i="1"/>
  <c r="P24" i="1" s="1"/>
  <c r="O16" i="1"/>
  <c r="P16" i="1" s="1"/>
  <c r="O6" i="1"/>
  <c r="P6" i="1" s="1"/>
  <c r="O27" i="1"/>
  <c r="P27" i="1" s="1"/>
  <c r="P20" i="1" l="1"/>
  <c r="P23" i="1"/>
  <c r="P4" i="1"/>
  <c r="O4" i="1"/>
  <c r="O23" i="1"/>
  <c r="O20" i="1"/>
  <c r="K62" i="1" l="1"/>
  <c r="Q17" i="1"/>
  <c r="S17" i="1" s="1"/>
  <c r="Q16" i="1"/>
  <c r="S16" i="1" s="1"/>
  <c r="Q25" i="1"/>
  <c r="S25" i="1" s="1"/>
  <c r="Q22" i="1"/>
  <c r="S22" i="1" s="1"/>
  <c r="Q28" i="1"/>
  <c r="S28" i="1" s="1"/>
  <c r="Q19" i="1"/>
  <c r="S19" i="1" s="1"/>
  <c r="T19" i="1" s="1"/>
  <c r="Q7" i="1"/>
  <c r="S7" i="1" s="1"/>
  <c r="T7" i="1" s="1"/>
  <c r="Q21" i="1"/>
  <c r="S21" i="1" s="1"/>
  <c r="Q9" i="1"/>
  <c r="S9" i="1" s="1"/>
  <c r="T9" i="1" s="1"/>
  <c r="Q26" i="1"/>
  <c r="S26" i="1" s="1"/>
  <c r="Q24" i="1"/>
  <c r="S24" i="1" s="1"/>
  <c r="Q8" i="1"/>
  <c r="S8" i="1" s="1"/>
  <c r="T8" i="1" s="1"/>
  <c r="Q27" i="1"/>
  <c r="S27" i="1" s="1"/>
  <c r="Q6" i="1"/>
  <c r="S6" i="1" s="1"/>
  <c r="T6" i="1" s="1"/>
  <c r="Q18" i="1"/>
  <c r="S18" i="1" s="1"/>
  <c r="Q12" i="1"/>
  <c r="S12" i="1" s="1"/>
  <c r="T12" i="1" s="1"/>
  <c r="Q13" i="1"/>
  <c r="S13" i="1" s="1"/>
  <c r="Q10" i="1"/>
  <c r="S10" i="1" s="1"/>
  <c r="Q14" i="1"/>
  <c r="S14" i="1" s="1"/>
  <c r="Q11" i="1"/>
  <c r="S11" i="1" s="1"/>
  <c r="T11" i="1" s="1"/>
  <c r="T28" i="1" l="1"/>
  <c r="S20" i="1"/>
  <c r="T22" i="1"/>
  <c r="Q20" i="1"/>
  <c r="T10" i="1"/>
  <c r="T24" i="1"/>
  <c r="T26" i="1"/>
  <c r="T27" i="1"/>
  <c r="S23" i="1"/>
  <c r="Q23" i="1"/>
  <c r="T25" i="1"/>
  <c r="Q4" i="1"/>
  <c r="S4" i="1"/>
  <c r="T21" i="1"/>
  <c r="T17" i="1"/>
  <c r="T14" i="1"/>
  <c r="T16" i="1"/>
  <c r="T18" i="1"/>
  <c r="T23" i="1" l="1"/>
  <c r="T20" i="1"/>
  <c r="T13" i="1"/>
  <c r="T4" i="1" l="1"/>
  <c r="K55" i="1" s="1"/>
  <c r="T39" i="1" l="1"/>
  <c r="K57" i="1"/>
  <c r="K60" i="1" l="1"/>
  <c r="K61" i="1" s="1"/>
  <c r="K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s>
  <commentList>
    <comment ref="C2" authorId="0" shapeId="0" xr:uid="{00000000-0006-0000-0000-000001000000}">
      <text>
        <r>
          <rPr>
            <b/>
            <sz val="9"/>
            <color indexed="81"/>
            <rFont val="Tahoma"/>
            <family val="2"/>
            <charset val="238"/>
          </rPr>
          <t>APPRRR:</t>
        </r>
        <r>
          <rPr>
            <sz val="9"/>
            <color indexed="81"/>
            <rFont val="Tahoma"/>
            <family val="2"/>
            <charset val="238"/>
          </rPr>
          <t xml:space="preserve">
U ovaj stupac se upisuje točan naziv predmeta koju nositelj projekta nabavlja (npr. Izgradnja dječjeg vrtića, Rekonstrukcija društvenog doma, Nabava namještaja dječjeg vrtića, Nabava kuhinjske elektroopreme i sl.). Ne upisivati pojedinu iznos za svaku pojedinu grupu radova; npr. zemljani radovi, betonski radovi) već ukupni iznos koji se odnosi na ulaganje (npr. izgradnja dječjeg igrališta).   </t>
        </r>
      </text>
    </comment>
    <comment ref="D2" authorId="0" shapeId="0" xr:uid="{00000000-0006-0000-0000-000002000000}">
      <text>
        <r>
          <rPr>
            <b/>
            <sz val="9"/>
            <color indexed="81"/>
            <rFont val="Tahoma"/>
            <family val="2"/>
            <charset val="238"/>
          </rPr>
          <t>APPRRR:</t>
        </r>
        <r>
          <rPr>
            <sz val="9"/>
            <color indexed="81"/>
            <rFont val="Tahoma"/>
            <family val="2"/>
            <charset val="238"/>
          </rPr>
          <t xml:space="preserve">
Upisuje se kratki opis planirane nabave odnosno glavna karakteristika/kapacitet.</t>
        </r>
      </text>
    </comment>
    <comment ref="E2" authorId="0" shapeId="0" xr:uid="{00000000-0006-0000-0000-000003000000}">
      <text>
        <r>
          <rPr>
            <b/>
            <sz val="9"/>
            <color indexed="81"/>
            <rFont val="Tahoma"/>
            <family val="2"/>
            <charset val="238"/>
          </rPr>
          <t>APPRRR:</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4000000}">
      <text>
        <r>
          <rPr>
            <b/>
            <sz val="9"/>
            <color indexed="81"/>
            <rFont val="Tahoma"/>
            <family val="2"/>
            <charset val="238"/>
          </rPr>
          <t>APPRRR:</t>
        </r>
        <r>
          <rPr>
            <sz val="9"/>
            <color indexed="81"/>
            <rFont val="Tahoma"/>
            <family val="2"/>
            <charset val="238"/>
          </rPr>
          <t xml:space="preserve">
Upisuje se naziv troška kako je naveden u ponudi.
</t>
        </r>
      </text>
    </comment>
    <comment ref="I2" authorId="0" shapeId="0" xr:uid="{00000000-0006-0000-0000-000005000000}">
      <text>
        <r>
          <rPr>
            <b/>
            <sz val="9"/>
            <color indexed="81"/>
            <rFont val="Tahoma"/>
            <family val="2"/>
            <charset val="238"/>
          </rPr>
          <t>APPRRR:</t>
        </r>
        <r>
          <rPr>
            <sz val="9"/>
            <color indexed="81"/>
            <rFont val="Tahoma"/>
            <family val="2"/>
            <charset val="238"/>
          </rPr>
          <t xml:space="preserve">
Upisuje se datum kada je ponuda izdana/nastala</t>
        </r>
      </text>
    </comment>
  </commentList>
</comments>
</file>

<file path=xl/sharedStrings.xml><?xml version="1.0" encoding="utf-8"?>
<sst xmlns="http://schemas.openxmlformats.org/spreadsheetml/2006/main" count="330" uniqueCount="220">
  <si>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</si>
  <si>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</si>
  <si>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</si>
  <si>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</si>
  <si>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</si>
  <si>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</si>
  <si>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</si>
  <si>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</si>
  <si>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</si>
  <si>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</si>
  <si>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</si>
  <si>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</si>
  <si>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</si>
  <si>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</si>
  <si>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</si>
  <si>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</si>
  <si>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</si>
  <si>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</si>
  <si>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</si>
  <si>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</si>
  <si>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</si>
  <si>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</si>
  <si>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</si>
  <si>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</si>
  <si>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</si>
  <si>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</si>
  <si>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</si>
  <si>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</si>
  <si>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RED</t>
  </si>
  <si>
    <t>4B</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</si>
  <si>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</si>
  <si>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</si>
  <si>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</si>
  <si>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</si>
  <si>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</si>
  <si>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</si>
  <si>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</si>
  <si>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</si>
  <si>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</si>
  <si>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</si>
  <si>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</si>
  <si>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</si>
  <si>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</si>
  <si>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</si>
  <si>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</si>
  <si>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</si>
  <si>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</si>
  <si>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</si>
  <si>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</si>
  <si>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</si>
  <si>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</si>
  <si>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</si>
  <si>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</si>
  <si>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</si>
  <si>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</si>
  <si>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</si>
  <si>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</si>
  <si>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</si>
  <si>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</si>
  <si>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</si>
  <si>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</si>
  <si>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</si>
  <si>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</si>
  <si>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</si>
  <si>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</si>
  <si>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</si>
  <si>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</si>
  <si>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</si>
  <si>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</si>
  <si>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</si>
  <si>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</si>
  <si>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</si>
  <si>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</si>
  <si>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</si>
  <si>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</si>
  <si>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</si>
  <si>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</si>
  <si>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</si>
  <si>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</si>
  <si>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</si>
  <si>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</si>
  <si>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</si>
  <si>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</si>
  <si>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</si>
  <si>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</si>
  <si>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</si>
  <si>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</si>
  <si>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</si>
  <si>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</si>
  <si>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</si>
  <si>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</si>
  <si>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</si>
  <si>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</si>
  <si>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</si>
  <si>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</si>
  <si>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</si>
  <si>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</si>
  <si>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</si>
  <si>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</si>
  <si>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</si>
  <si>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</si>
  <si>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</si>
  <si>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</si>
  <si>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</si>
  <si>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</si>
  <si>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</si>
  <si>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</si>
  <si>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</si>
  <si>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</si>
  <si>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</si>
  <si>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</si>
  <si>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</si>
  <si>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</si>
  <si>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</si>
  <si>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</si>
  <si>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</si>
  <si>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</si>
  <si>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</si>
  <si>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</si>
  <si>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</si>
  <si>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</si>
  <si>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</si>
  <si>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</si>
  <si>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Ukupno prihvatljivi troškovi bez općih troškova</t>
  </si>
  <si>
    <t>B</t>
  </si>
  <si>
    <t>I</t>
  </si>
  <si>
    <t>Javna nabava</t>
  </si>
  <si>
    <t>Jednostavna nabava</t>
  </si>
  <si>
    <t>Korisnik nije obveznik Javne nabave</t>
  </si>
  <si>
    <t xml:space="preserve">Opis predmeta nabave
(kratki opis, kapacitet, količina i sl.) </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</si>
  <si>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</si>
  <si>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</si>
  <si>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</si>
  <si>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</si>
  <si>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</si>
  <si>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</si>
  <si>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</si>
  <si>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</si>
  <si>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</si>
  <si>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</si>
  <si>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</si>
  <si>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</si>
  <si>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</si>
  <si>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</si>
  <si>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</si>
  <si>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</si>
  <si>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</si>
  <si>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</si>
  <si>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</si>
  <si>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</si>
  <si>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</si>
  <si>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</si>
  <si>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</si>
  <si>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</si>
  <si>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</si>
  <si>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</si>
  <si>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</si>
  <si>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</si>
  <si>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</si>
  <si>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</si>
  <si>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</si>
  <si>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</si>
  <si>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</si>
  <si>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</si>
  <si>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</si>
  <si>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</si>
  <si>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</si>
  <si>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</si>
  <si>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</si>
  <si>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</si>
  <si>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</si>
  <si>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</si>
  <si>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</si>
  <si>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</si>
  <si>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</si>
  <si>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</si>
  <si>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</si>
  <si>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neprihvatljivih troškova 
</t>
    </r>
    <r>
      <rPr>
        <i/>
        <sz val="11"/>
        <rFont val="Calibri"/>
        <family val="2"/>
        <charset val="238"/>
        <scheme val="minor"/>
      </rPr>
      <t>(Pojašnjenje: Troškovi koji se ne nalazi na listi prihvatljivih troškova)</t>
    </r>
  </si>
  <si>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Korisnik upisuje tečaj koji je Europska središnja banka odredila prije 1. siječnja godine u kojoj se podnosi Zahtjev za potporu.
</t>
    </r>
    <r>
      <rPr>
        <b/>
        <i/>
        <sz val="11"/>
        <rFont val="Calibri"/>
        <family val="2"/>
        <charset val="238"/>
        <scheme val="minor"/>
      </rPr>
      <t>Napomena:</t>
    </r>
    <r>
      <rPr>
        <i/>
        <sz val="11"/>
        <rFont val="Calibri"/>
        <family val="2"/>
        <charset val="238"/>
        <scheme val="minor"/>
      </rPr>
      <t xml:space="preserve">
Agencija za plaćanja upisuje tečaj  koji je Europska središnja banka odredila prije 1. siječnja godine u kojoj se donosi Odluka.</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</si>
  <si>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</si>
  <si>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administartivnoj kontroli drugog dijela Zahtjeva za potporu</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</si>
  <si>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</si>
  <si>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</si>
  <si>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</si>
  <si>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</si>
  <si>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PRIMJENJIVA FINANCIJSKA KOREKCIJA 
</t>
    </r>
    <r>
      <rPr>
        <i/>
        <sz val="11"/>
        <rFont val="Calibri"/>
        <family val="2"/>
        <charset val="238"/>
        <scheme val="minor"/>
      </rPr>
      <t>Pojašnjenje: Popunjava Agencija za plaćanja u administartivnoj kontroli drugog dijela Zahtjeva za potporu. Prilikom popunjavanja prvog dijela Zahtjeva za potporu, upisati: 0,00.
Ukoliko je postotak u redu H niži od 80%  tada iznos iz reda R  pomnožiti se 0,05.</t>
    </r>
  </si>
  <si>
    <t>Intenzitet potpore za prihvatljive troškove</t>
  </si>
  <si>
    <t xml:space="preserve">Primljena/dodijeljena  javna potpora iz drugih javnih izvora za pojedini trošak </t>
  </si>
  <si>
    <t>MAKSIMALNI MOGUĆI IZNOS POTPORE IZ PROGRAMA RURALNOG RAZVOJA</t>
  </si>
  <si>
    <t>Z</t>
  </si>
  <si>
    <r>
      <t xml:space="preserve">Ukupan iznos neodobrenih troškova
</t>
    </r>
    <r>
      <rPr>
        <i/>
        <sz val="11"/>
        <rFont val="Calibri"/>
        <family val="2"/>
        <charset val="238"/>
        <scheme val="minor"/>
      </rPr>
      <t>(Pojašnjenje: Troškovi s liste prihvatljivih troškova koji su svrstani u neodobrene)</t>
    </r>
  </si>
  <si>
    <r>
      <t xml:space="preserve">IZNOS  POTPORE ZA DODJELU (NAKON PRIMJENE FINANCIJSKE KOREKCIJE)
</t>
    </r>
    <r>
      <rPr>
        <i/>
        <sz val="11"/>
        <rFont val="Calibri"/>
        <family val="2"/>
        <charset val="238"/>
        <scheme val="minor"/>
      </rPr>
      <t>Pojašnjenje: Popunjava Agencija za plaćanja u administartivnoj kontroli drugog dijela Zahtjeva za potporu. Prilikom popunjavanja prvog dijela Zahtjeva za potporu, iznos iz reda U jednak je iznosu iz reda S.
Od iznosa u redu S oduzeti iznos iz reda T.</t>
    </r>
  </si>
  <si>
    <t>Y</t>
  </si>
  <si>
    <r>
      <t xml:space="preserve">IZNOS VLASTITIH SREDSTAVA
</t>
    </r>
    <r>
      <rPr>
        <i/>
        <sz val="11"/>
        <rFont val="Calibri"/>
        <family val="2"/>
        <charset val="238"/>
        <scheme val="minor"/>
      </rPr>
      <t>Pojašnjenje: od iznosa iz reda V oduzeti iznos iz reda U.</t>
    </r>
  </si>
  <si>
    <r>
      <t xml:space="preserve">IZNOS POTPORE IZ PRORAČUNA REPUBLIKE HRVATSKE
</t>
    </r>
    <r>
      <rPr>
        <i/>
        <sz val="11"/>
        <rFont val="Calibri"/>
        <family val="2"/>
        <charset val="238"/>
        <scheme val="minor"/>
      </rPr>
      <t>Pojašnjenje: Od iznosa iz reda U oduzeti iznos iz reda X.</t>
    </r>
  </si>
  <si>
    <t xml:space="preserve">NAPOMENA:
</t>
  </si>
  <si>
    <t>Međukalkulacija 1</t>
  </si>
  <si>
    <t>Međukalkulacija 2 (samo opći troškovi) računa limit na grupu općih troškova</t>
  </si>
  <si>
    <t>Najviši iznos potpore iz Programa po trošku</t>
  </si>
  <si>
    <t>Najviši iznos potpore iz Programa po trošku s uračunatom primljenom javnom potporom iz drugih izvora za isti pojedini trošak</t>
  </si>
  <si>
    <t>FAZA I "PLAN NABAVE''</t>
  </si>
  <si>
    <t>FAZA II "TABLICA TROŠKOVA I IZRAČUNA POTPORE"</t>
  </si>
  <si>
    <t>INTENZITET POTPORE IZ PROGRAMA RURALNOG RAZVOJA</t>
  </si>
  <si>
    <t>Iznos potpore po trošku s uračunatom financijskom korekcijom</t>
  </si>
  <si>
    <r>
      <t xml:space="preserve">IZNOS PRIMLJENE/DODIJELJENE JAVNE POTPORE KOJA SE ODNOSI NA POJEDINE PRIHVATLJIVE TROŠKOVE (iznosi koji su navedeni u stupcu 12)
</t>
    </r>
    <r>
      <rPr>
        <i/>
        <sz val="11"/>
        <rFont val="Calibri"/>
        <family val="2"/>
        <charset val="238"/>
        <scheme val="minor"/>
      </rPr>
      <t>Pojašnjenje: zbroj iznosa primljene/dodijelejene javne potpore iz stupca 14.</t>
    </r>
  </si>
  <si>
    <t>Naziv troška prema ponudi</t>
  </si>
  <si>
    <t>Iznos troška  u kunama
(s PDV-om ako je PDV prihvatljiv ili bez PDV-a ako nije prihvatljiv)</t>
  </si>
  <si>
    <t>Najviši iznos potpore iz Programa po trošku s uračunatim svim potporama iz drugih izvora za iste troškove prije primjene fin. korekcije</t>
  </si>
  <si>
    <t>Stopa fin. korekcije ako je izrečena u ovoj fazi</t>
  </si>
  <si>
    <t>Iznos financijske korekcije izračunat primjenom izrečene stope fin. korekcije ili izražen u apsolutnom iznosu</t>
  </si>
  <si>
    <r>
      <rPr>
        <b/>
        <u/>
        <sz val="14"/>
        <color theme="1"/>
        <rFont val="Calibri"/>
        <family val="2"/>
        <charset val="238"/>
        <scheme val="minor"/>
      </rPr>
      <t>FAZA I "PLAN NABAVE''</t>
    </r>
    <r>
      <rPr>
        <b/>
        <sz val="14"/>
        <color theme="1"/>
        <rFont val="Calibri"/>
        <family val="2"/>
        <scheme val="minor"/>
      </rPr>
      <t xml:space="preserve">
 PODMJERA 19.2. /  OPERACIJA 7.4.1 LRS LAG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</si>
  <si>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FAZA II "TABLICA TROŠKOVA I IZRAČUNA POTPORE"</t>
    </r>
    <r>
      <rPr>
        <b/>
        <sz val="14"/>
        <color theme="1"/>
        <rFont val="Calibri"/>
        <family val="2"/>
        <charset val="238"/>
        <scheme val="minor"/>
      </rPr>
      <t xml:space="preserve">
PODMJERA 19.2 / OPERACIJA 7.4.1
Ulaganja u pokretanje, poboljšanje ili proširenje lokalnih temeljnih usluga za ruralno stanovništvo, uključujući slobodno vrijeme i kulturne aktivnosti te povezanu infrastrukturu</t>
    </r>
  </si>
  <si>
    <r>
      <t xml:space="preserve">IZNOS POTPORE IZ PRORAČUNA EU
</t>
    </r>
    <r>
      <rPr>
        <i/>
        <sz val="11"/>
        <rFont val="Calibri"/>
        <family val="2"/>
        <charset val="238"/>
        <scheme val="minor"/>
      </rPr>
      <t>Pojašnjenje: Iznos iz reda U pomnožiti s 0,9.</t>
    </r>
  </si>
  <si>
    <t>Naziv predmeta nabave</t>
  </si>
  <si>
    <r>
      <t>Procijenjeni iznos nabave u kunama
(</t>
    </r>
    <r>
      <rPr>
        <b/>
        <i/>
        <sz val="11"/>
        <color rgb="FFFF0000"/>
        <rFont val="Calibri"/>
        <family val="2"/>
        <scheme val="minor"/>
      </rPr>
      <t>naznačiti je li s PDV-om ili bez PDV-a; izbrisati jedno od to dvoje ovisno o tome je li PDV prihvatljiv za financiranje ILI NE</t>
    </r>
    <r>
      <rPr>
        <b/>
        <i/>
        <sz val="11"/>
        <rFont val="Calibri"/>
        <family val="2"/>
        <scheme val="minor"/>
      </rPr>
      <t>)</t>
    </r>
  </si>
  <si>
    <r>
      <t xml:space="preserve">NAJNIŽI IZNOS  POTPORE 
- najniži iznos potpore ne može biti manji od </t>
    </r>
    <r>
      <rPr>
        <b/>
        <sz val="11"/>
        <color rgb="FFFF0000"/>
        <rFont val="Calibri"/>
        <family val="2"/>
        <scheme val="minor"/>
      </rPr>
      <t>15.000</t>
    </r>
    <r>
      <rPr>
        <b/>
        <sz val="11"/>
        <rFont val="Calibri"/>
        <family val="2"/>
        <charset val="238"/>
        <scheme val="minor"/>
      </rPr>
      <t xml:space="preserve"> EUR
</t>
    </r>
    <r>
      <rPr>
        <i/>
        <sz val="11"/>
        <rFont val="Calibri"/>
        <family val="2"/>
        <charset val="238"/>
        <scheme val="minor"/>
      </rPr>
      <t>Pojašnjenje: preračunati u kune najniži iznos sukladno tečaju iz reda F.</t>
    </r>
  </si>
  <si>
    <r>
      <t xml:space="preserve">UKUPAN IZNOS PROJEKTA 
</t>
    </r>
    <r>
      <rPr>
        <i/>
        <sz val="11"/>
        <rFont val="Calibri"/>
        <family val="2"/>
        <charset val="238"/>
        <scheme val="minor"/>
      </rPr>
      <t xml:space="preserve">Pojašnjenje: zbrojiti iznose iz reda A, B, C, D i E.
Projekt ne smije biti veći od </t>
    </r>
    <r>
      <rPr>
        <i/>
        <sz val="11"/>
        <color rgb="FFFF0000"/>
        <rFont val="Calibri"/>
        <family val="2"/>
      </rPr>
      <t>250</t>
    </r>
    <r>
      <rPr>
        <i/>
        <sz val="11"/>
        <color rgb="FFFF0000"/>
        <rFont val="Calibri"/>
        <family val="2"/>
        <scheme val="minor"/>
      </rPr>
      <t>.000</t>
    </r>
    <r>
      <rPr>
        <i/>
        <sz val="11"/>
        <rFont val="Calibri"/>
        <family val="2"/>
        <charset val="238"/>
        <scheme val="minor"/>
      </rPr>
      <t xml:space="preserve"> EUR s (PDV-om).</t>
    </r>
    <r>
      <rPr>
        <i/>
        <sz val="11"/>
        <color rgb="FFFF0000"/>
        <rFont val="Calibri"/>
        <family val="2"/>
        <scheme val="minor"/>
      </rPr>
      <t xml:space="preserve"> </t>
    </r>
  </si>
  <si>
    <r>
      <t xml:space="preserve">NAJVIŠI IZNOS POTPORE
- najviši iznos potpore je </t>
    </r>
    <r>
      <rPr>
        <b/>
        <sz val="11"/>
        <color rgb="FFFF0000"/>
        <rFont val="Calibri"/>
        <family val="2"/>
      </rPr>
      <t xml:space="preserve">15.975,37 </t>
    </r>
    <r>
      <rPr>
        <b/>
        <sz val="11"/>
        <rFont val="Calibri"/>
        <family val="2"/>
        <charset val="238"/>
        <scheme val="minor"/>
      </rPr>
      <t xml:space="preserve"> EUR </t>
    </r>
    <r>
      <rPr>
        <b/>
        <sz val="11"/>
        <color rgb="FFFF0000"/>
        <rFont val="Calibri"/>
        <family val="2"/>
      </rPr>
      <t xml:space="preserve"> </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</si>
  <si>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 xml:space="preserve">IZNOS PRIMLJENE/DODIJELJENE JAVNE POTPORE ZA ISTE TROŠKOVE KOJA SE NE MOŽE PRIPISATI POJEDINOM TROŠKU (iznosi koji nisu navedeni u stupcu 12)
</t>
    </r>
    <r>
      <rPr>
        <i/>
        <sz val="11"/>
        <rFont val="Calibri"/>
        <family val="2"/>
        <charset val="238"/>
        <scheme val="minor"/>
      </rPr>
      <t>Pojašnjenje: ukoliko je korisnik primio/ostvario javnu potporu koja se ne može direktno pripisati pojedinom trošku, upisati ukupan iznos tako primljene javne potpre.</t>
    </r>
  </si>
  <si>
    <r>
      <t xml:space="preserve">IZNOS POTPORE ZA DODJELU (PRIJE PRIMJENE FINANCIJSKE KOREKCIJE)
</t>
    </r>
    <r>
      <rPr>
        <i/>
        <sz val="11"/>
        <rFont val="Calibri"/>
        <family val="2"/>
        <scheme val="minor"/>
      </rPr>
      <t>Pojašnjenje: Pomnožiti iznos iz reda L "Ukupni iznos prihvatljivog ulaganja" s postotkom potpore iz reda P "Intenzitet potpore".  Od dobivenog iznosa oduzeti vrijednost diskontiranog neto prihoda iz reda M te oduzeti iznos dodijeljene/primljene javne potpore za iste troškove iz reda N i O. Ukoliko je dobiveni iznos manji od iznosa iz reda R "Najniži iznos potpore" upisati nulu.  Ukoliko je dobiveni iznos veći od iznosa iz reda R "Najviši iznos potpore" upisati iznos iz reda Q. U slučaju da se traži manji iznos potpore od onog koji je matematički točan (npr. korisnik ima pravo na 250.000,00 kn, a traži manje 200.000,00 kn u red upisati ručno 200.000,00 kn). 
Iznos potpore za dodjelu u Agenciji za plaćanja ne može biti veći od odobrenog iznosa na LAG razini.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</si>
</sst>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813]_-;\-* #,##0.00\ [$€-813]_-;_-* &quot;-&quot;??\ [$€-813]_-;_-@_-"/>
    <numFmt numFmtId="165" formatCode="#,##0.000000"/>
    <numFmt numFmtId="166" formatCode="0.0000%"/>
  </numFmts>
  <fonts count="34" x14ac:knownFonts="1">
    <font>
      <sz val="11"/>
      <color theme="1"/>
      <name val="Calibri"/>
      <family val="2"/>
      <charset val="238"/>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4"/>
      <color theme="1"/>
      <name val="Calibri"/>
      <family val="2"/>
      <charset val="238"/>
      <scheme val="minor"/>
    </font>
    <font>
      <b/>
      <u/>
      <sz val="14"/>
      <color theme="1"/>
      <name val="Calibri"/>
      <family val="2"/>
      <charset val="238"/>
      <scheme val="minor"/>
    </font>
    <font>
      <sz val="11"/>
      <name val="Calibri"/>
      <family val="2"/>
      <charset val="238"/>
      <scheme val="minor"/>
    </font>
    <font>
      <b/>
      <i/>
      <sz val="11"/>
      <name val="Calibri"/>
      <family val="2"/>
      <charset val="238"/>
      <scheme val="minor"/>
    </font>
    <font>
      <sz val="10"/>
      <name val="Arial"/>
      <family val="2"/>
      <charset val="238"/>
    </font>
    <font>
      <b/>
      <sz val="14"/>
      <name val="Calibri"/>
      <family val="2"/>
      <charset val="238"/>
      <scheme val="minor"/>
    </font>
    <font>
      <b/>
      <sz val="11"/>
      <color rgb="FFFF0000"/>
      <name val="Calibri"/>
      <family val="2"/>
    </font>
    <font>
      <b/>
      <sz val="11"/>
      <color rgb="FFFF0000"/>
      <name val="Calibri"/>
      <family val="2"/>
      <scheme val="minor"/>
    </font>
    <font>
      <i/>
      <sz val="11"/>
      <color rgb="FFFF0000"/>
      <name val="Calibri"/>
      <family val="2"/>
      <scheme val="minor"/>
    </font>
    <font>
      <i/>
      <sz val="11"/>
      <color rgb="FFFF0000"/>
      <name val="Calibri"/>
      <family val="2"/>
    </font>
    <font>
      <i/>
      <sz val="11"/>
      <name val="Calibri"/>
      <family val="2"/>
      <scheme val="minor"/>
    </font>
    <font>
      <b/>
      <i/>
      <sz val="11"/>
      <color rgb="FFFF0000"/>
      <name val="Calibri"/>
      <family val="2"/>
      <scheme val="minor"/>
    </font>
    <font>
      <b/>
      <i/>
      <sz val="11"/>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9">
    <xf numFmtId="164" fontId="0" fillId="0" borderId="0"/>
    <xf numFmtId="9" fontId="5" fillId="0" borderId="0" applyFont="0" applyFill="0" applyBorder="0" applyAlignment="0" applyProtection="0"/>
    <xf numFmtId="0" fontId="5" fillId="0" borderId="0"/>
    <xf numFmtId="0" fontId="25" fillId="0" borderId="0"/>
    <xf numFmtId="0" fontId="25" fillId="0" borderId="0"/>
    <xf numFmtId="9" fontId="25" fillId="0" borderId="0" applyFont="0" applyFill="0" applyBorder="0" applyAlignment="0" applyProtection="0"/>
    <xf numFmtId="0" fontId="5" fillId="0" borderId="0"/>
    <xf numFmtId="0" fontId="5" fillId="0" borderId="0"/>
    <xf numFmtId="0" fontId="5" fillId="0" borderId="0"/>
  </cellStyleXfs>
  <cellXfs count="232">
    <xf numFmtId="164" fontId="0" fillId="0" borderId="0" xfId="0"/>
    <xf numFmtId="164" fontId="0" fillId="0" borderId="0" xfId="0" applyProtection="1">
      <protection locked="0"/>
    </xf>
    <xf numFmtId="164" fontId="13" fillId="0" borderId="1" xfId="0" applyFont="1" applyBorder="1" applyAlignment="1" applyProtection="1">
      <alignment vertical="center" wrapText="1"/>
      <protection locked="0"/>
    </xf>
    <xf numFmtId="164" fontId="13" fillId="0" borderId="2" xfId="0" applyFont="1" applyBorder="1" applyAlignment="1" applyProtection="1">
      <alignment vertical="center" wrapText="1"/>
      <protection locked="0"/>
    </xf>
    <xf numFmtId="164" fontId="13" fillId="0" borderId="19" xfId="0" applyFont="1" applyBorder="1" applyAlignment="1" applyProtection="1">
      <alignment vertical="center" wrapText="1"/>
      <protection locked="0"/>
    </xf>
    <xf numFmtId="164" fontId="14" fillId="0" borderId="1" xfId="0" applyFont="1" applyBorder="1" applyAlignment="1" applyProtection="1">
      <alignment vertical="center" wrapText="1"/>
      <protection locked="0"/>
    </xf>
    <xf numFmtId="164" fontId="14" fillId="0" borderId="2" xfId="0" applyFont="1" applyBorder="1" applyAlignment="1" applyProtection="1">
      <alignment vertical="center" wrapText="1"/>
      <protection locked="0"/>
    </xf>
    <xf numFmtId="164" fontId="14" fillId="0" borderId="19" xfId="0" applyFont="1" applyBorder="1" applyAlignment="1" applyProtection="1">
      <alignment vertical="center" wrapText="1"/>
      <protection locked="0"/>
    </xf>
    <xf numFmtId="164" fontId="12" fillId="0" borderId="3" xfId="0" applyFont="1" applyBorder="1" applyAlignment="1" applyProtection="1">
      <alignment vertical="center" wrapText="1"/>
      <protection locked="0"/>
    </xf>
    <xf numFmtId="164" fontId="12" fillId="0" borderId="4" xfId="0" applyFont="1" applyBorder="1" applyAlignment="1" applyProtection="1">
      <alignment vertical="center" wrapText="1"/>
      <protection locked="0"/>
    </xf>
    <xf numFmtId="164" fontId="15" fillId="0" borderId="15" xfId="0" applyFont="1" applyBorder="1" applyAlignment="1" applyProtection="1">
      <alignment vertical="center" wrapText="1"/>
      <protection locked="0"/>
    </xf>
    <xf numFmtId="164" fontId="14" fillId="0" borderId="15" xfId="0" applyFont="1" applyBorder="1" applyAlignment="1" applyProtection="1">
      <alignment vertical="center" wrapText="1"/>
      <protection locked="0"/>
    </xf>
    <xf numFmtId="164" fontId="17" fillId="0" borderId="15" xfId="0" applyFont="1" applyBorder="1" applyAlignment="1" applyProtection="1">
      <alignment vertical="center" wrapText="1"/>
      <protection locked="0"/>
    </xf>
    <xf numFmtId="164" fontId="16" fillId="0" borderId="15" xfId="0" applyFont="1" applyBorder="1" applyAlignment="1" applyProtection="1">
      <alignment vertical="center" wrapText="1"/>
      <protection locked="0"/>
    </xf>
    <xf numFmtId="164" fontId="12" fillId="0" borderId="15" xfId="0" applyFont="1" applyBorder="1" applyAlignment="1" applyProtection="1">
      <alignment vertical="center" wrapText="1"/>
      <protection locked="0"/>
    </xf>
    <xf numFmtId="164" fontId="12" fillId="0" borderId="1" xfId="0" applyFont="1" applyBorder="1" applyAlignment="1" applyProtection="1">
      <alignment vertical="center" wrapText="1"/>
      <protection locked="0"/>
    </xf>
    <xf numFmtId="164" fontId="12" fillId="0" borderId="19" xfId="0" applyFont="1" applyBorder="1" applyAlignment="1" applyProtection="1">
      <alignment vertical="center" wrapText="1"/>
      <protection locked="0"/>
    </xf>
    <xf numFmtId="164" fontId="16"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center" vertical="center" wrapText="1"/>
      <protection locked="0"/>
    </xf>
    <xf numFmtId="164" fontId="17" fillId="0" borderId="5" xfId="0" applyFont="1" applyBorder="1" applyAlignment="1" applyProtection="1">
      <alignment horizontal="justify" vertical="center" wrapText="1"/>
      <protection locked="0"/>
    </xf>
    <xf numFmtId="164" fontId="15" fillId="0" borderId="5" xfId="0" applyFont="1" applyBorder="1" applyAlignment="1" applyProtection="1">
      <alignment horizontal="justify" vertical="center" wrapText="1"/>
      <protection locked="0"/>
    </xf>
    <xf numFmtId="164" fontId="14" fillId="0" borderId="5" xfId="0" applyFont="1" applyBorder="1" applyAlignment="1" applyProtection="1">
      <alignment horizontal="justify" vertical="center" wrapText="1"/>
      <protection locked="0"/>
    </xf>
    <xf numFmtId="164" fontId="18" fillId="0" borderId="1" xfId="0" applyFont="1" applyBorder="1" applyAlignment="1" applyProtection="1">
      <alignment vertical="center" wrapText="1"/>
      <protection locked="0"/>
    </xf>
    <xf numFmtId="164" fontId="18" fillId="0" borderId="19" xfId="0" applyFont="1" applyBorder="1" applyAlignment="1" applyProtection="1">
      <alignment vertical="center" wrapText="1"/>
      <protection locked="0"/>
    </xf>
    <xf numFmtId="164" fontId="12" fillId="0" borderId="5" xfId="0" applyFont="1" applyBorder="1" applyAlignment="1" applyProtection="1">
      <alignment horizontal="justify" vertical="center" wrapText="1"/>
      <protection locked="0"/>
    </xf>
    <xf numFmtId="164" fontId="12" fillId="0" borderId="16" xfId="0" applyFont="1" applyBorder="1" applyAlignment="1" applyProtection="1">
      <alignment vertical="center" wrapText="1"/>
      <protection locked="0"/>
    </xf>
    <xf numFmtId="164" fontId="15" fillId="0" borderId="1" xfId="0" applyFont="1" applyBorder="1" applyAlignment="1" applyProtection="1">
      <alignment vertical="center" wrapText="1"/>
      <protection locked="0"/>
    </xf>
    <xf numFmtId="164" fontId="15" fillId="0" borderId="3" xfId="0" applyFont="1" applyBorder="1" applyAlignment="1" applyProtection="1">
      <alignment vertical="center" wrapText="1"/>
      <protection locked="0"/>
    </xf>
    <xf numFmtId="164" fontId="0" fillId="0" borderId="0" xfId="0" applyAlignment="1" applyProtection="1">
      <alignment vertical="center"/>
      <protection locked="0"/>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164" fontId="0" fillId="0" borderId="0" xfId="0" applyAlignment="1" applyProtection="1">
      <alignment horizontal="center" vertical="center"/>
      <protection locked="0"/>
    </xf>
    <xf numFmtId="4" fontId="4" fillId="4" borderId="20" xfId="0" applyNumberFormat="1" applyFont="1" applyFill="1" applyBorder="1" applyAlignment="1" applyProtection="1">
      <alignment horizontal="center" vertical="center"/>
      <protection locked="0"/>
    </xf>
    <xf numFmtId="4" fontId="4" fillId="4" borderId="20" xfId="0" applyNumberFormat="1" applyFont="1" applyFill="1" applyBorder="1" applyAlignment="1" applyProtection="1">
      <alignment vertical="center"/>
      <protection locked="0"/>
    </xf>
    <xf numFmtId="4" fontId="0" fillId="0" borderId="20" xfId="0" applyNumberFormat="1" applyBorder="1" applyAlignment="1" applyProtection="1">
      <alignment vertical="center"/>
      <protection locked="0"/>
    </xf>
    <xf numFmtId="164" fontId="4" fillId="4" borderId="20" xfId="0" applyFont="1" applyFill="1" applyBorder="1" applyAlignment="1" applyProtection="1">
      <alignment vertical="center" wrapText="1"/>
      <protection locked="0"/>
    </xf>
    <xf numFmtId="164" fontId="2" fillId="0" borderId="0" xfId="0" applyFont="1" applyBorder="1" applyAlignment="1" applyProtection="1">
      <alignment horizontal="left" vertical="center"/>
      <protection locked="0"/>
    </xf>
    <xf numFmtId="4" fontId="4" fillId="4" borderId="22" xfId="0" applyNumberFormat="1" applyFont="1" applyFill="1" applyBorder="1" applyAlignment="1" applyProtection="1">
      <alignment horizontal="center" vertical="center"/>
      <protection locked="0"/>
    </xf>
    <xf numFmtId="4" fontId="4"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0" fillId="0" borderId="23" xfId="0" applyNumberFormat="1" applyBorder="1" applyAlignment="1" applyProtection="1">
      <alignment vertical="center"/>
      <protection locked="0"/>
    </xf>
    <xf numFmtId="4" fontId="0" fillId="0" borderId="23" xfId="0" applyNumberFormat="1" applyBorder="1" applyAlignment="1" applyProtection="1">
      <alignment horizontal="center" vertical="center"/>
      <protection locked="0"/>
    </xf>
    <xf numFmtId="164" fontId="11" fillId="0" borderId="0" xfId="0" applyFont="1" applyAlignment="1" applyProtection="1">
      <alignment horizontal="center" vertical="center"/>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4" fontId="0" fillId="7" borderId="22" xfId="0" applyNumberFormat="1" applyFill="1" applyBorder="1" applyAlignment="1" applyProtection="1">
      <alignment horizontal="center" vertical="center"/>
      <protection hidden="1"/>
    </xf>
    <xf numFmtId="10" fontId="0" fillId="7" borderId="22" xfId="0" applyNumberFormat="1" applyFill="1" applyBorder="1" applyAlignment="1" applyProtection="1">
      <alignment horizontal="center" vertical="center" wrapText="1"/>
      <protection hidden="1"/>
    </xf>
    <xf numFmtId="4" fontId="0" fillId="7" borderId="22" xfId="0" applyNumberFormat="1" applyFont="1" applyFill="1" applyBorder="1" applyAlignment="1" applyProtection="1">
      <alignment horizontal="center" vertical="center"/>
      <protection hidden="1"/>
    </xf>
    <xf numFmtId="164" fontId="23" fillId="0" borderId="0" xfId="0" applyFont="1" applyAlignment="1" applyProtection="1">
      <alignment vertical="center"/>
      <protection locked="0"/>
    </xf>
    <xf numFmtId="4" fontId="23" fillId="7" borderId="8" xfId="0" applyNumberFormat="1" applyFont="1" applyFill="1" applyBorder="1" applyAlignment="1" applyProtection="1">
      <alignment horizontal="center" vertical="center"/>
      <protection hidden="1"/>
    </xf>
    <xf numFmtId="4" fontId="0" fillId="0" borderId="22" xfId="0" applyNumberFormat="1" applyBorder="1" applyAlignment="1" applyProtection="1">
      <alignment horizontal="center" vertical="center"/>
      <protection hidden="1"/>
    </xf>
    <xf numFmtId="4" fontId="4" fillId="4" borderId="22" xfId="0" applyNumberFormat="1" applyFont="1" applyFill="1" applyBorder="1" applyAlignment="1" applyProtection="1">
      <alignment horizontal="center" vertical="center"/>
      <protection hidden="1"/>
    </xf>
    <xf numFmtId="164" fontId="9" fillId="0" borderId="0" xfId="0" applyFont="1" applyBorder="1" applyAlignment="1" applyProtection="1">
      <alignment horizontal="left" vertical="center"/>
      <protection hidden="1"/>
    </xf>
    <xf numFmtId="164" fontId="2" fillId="0" borderId="0" xfId="0" applyFont="1" applyBorder="1" applyAlignment="1" applyProtection="1">
      <alignment horizontal="left" vertical="center"/>
      <protection hidden="1"/>
    </xf>
    <xf numFmtId="164" fontId="4" fillId="2" borderId="20" xfId="0" applyFont="1" applyFill="1" applyBorder="1" applyAlignment="1" applyProtection="1">
      <alignment horizontal="left" vertical="center" wrapText="1"/>
      <protection hidden="1"/>
    </xf>
    <xf numFmtId="164" fontId="4" fillId="2" borderId="8" xfId="0" applyFont="1" applyFill="1" applyBorder="1" applyAlignment="1" applyProtection="1">
      <alignment horizontal="left" vertical="center" wrapText="1"/>
      <protection hidden="1"/>
    </xf>
    <xf numFmtId="4" fontId="4" fillId="0" borderId="20" xfId="0" applyNumberFormat="1" applyFont="1" applyFill="1" applyBorder="1" applyAlignment="1" applyProtection="1">
      <alignment horizontal="center" vertical="center"/>
      <protection locked="0"/>
    </xf>
    <xf numFmtId="4" fontId="0" fillId="10" borderId="8" xfId="0" applyNumberFormat="1" applyFill="1" applyBorder="1" applyAlignment="1" applyProtection="1">
      <alignment horizontal="center" vertical="center"/>
      <protection hidden="1"/>
    </xf>
    <xf numFmtId="10" fontId="0" fillId="10" borderId="22" xfId="0" applyNumberFormat="1" applyFill="1" applyBorder="1" applyAlignment="1" applyProtection="1">
      <alignment horizontal="center" vertical="center"/>
      <protection locked="0"/>
    </xf>
    <xf numFmtId="4" fontId="0" fillId="7" borderId="20" xfId="0" applyNumberFormat="1" applyFill="1" applyBorder="1" applyAlignment="1" applyProtection="1">
      <alignment vertical="center"/>
      <protection locked="0"/>
    </xf>
    <xf numFmtId="4" fontId="0" fillId="10" borderId="22" xfId="0" applyNumberFormat="1" applyFont="1" applyFill="1" applyBorder="1" applyAlignment="1" applyProtection="1">
      <alignment horizontal="center" vertical="center"/>
      <protection hidden="1"/>
    </xf>
    <xf numFmtId="9" fontId="0" fillId="0" borderId="20" xfId="0" applyNumberFormat="1" applyBorder="1" applyAlignment="1" applyProtection="1">
      <alignment vertical="center"/>
      <protection locked="0"/>
    </xf>
    <xf numFmtId="9" fontId="0" fillId="0" borderId="20"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4" fontId="0" fillId="0" borderId="22" xfId="0" applyNumberFormat="1" applyBorder="1" applyAlignment="1" applyProtection="1">
      <alignment horizontal="center" vertical="center"/>
      <protection locked="0"/>
    </xf>
    <xf numFmtId="4" fontId="0" fillId="0" borderId="20" xfId="0" applyNumberFormat="1" applyBorder="1" applyAlignment="1" applyProtection="1">
      <alignment horizontal="center" vertical="center"/>
      <protection locked="0"/>
    </xf>
    <xf numFmtId="10" fontId="0" fillId="0" borderId="20" xfId="0" applyNumberFormat="1" applyBorder="1" applyAlignment="1" applyProtection="1">
      <alignment vertical="center"/>
      <protection locked="0"/>
    </xf>
    <xf numFmtId="4" fontId="0" fillId="10" borderId="8" xfId="0" applyNumberFormat="1" applyFont="1" applyFill="1" applyBorder="1" applyAlignment="1" applyProtection="1">
      <alignment horizontal="center" vertical="center"/>
      <protection hidden="1"/>
    </xf>
    <xf numFmtId="4" fontId="0" fillId="7" borderId="8" xfId="0" applyNumberFormat="1" applyFill="1" applyBorder="1" applyAlignment="1" applyProtection="1">
      <alignment horizontal="center" vertical="center" wrapText="1"/>
      <protection hidden="1"/>
    </xf>
    <xf numFmtId="164" fontId="0" fillId="4" borderId="20" xfId="0" applyFill="1" applyBorder="1" applyAlignment="1" applyProtection="1">
      <alignment vertical="center"/>
      <protection locked="0"/>
    </xf>
    <xf numFmtId="164" fontId="0" fillId="6" borderId="20" xfId="0" applyFill="1" applyBorder="1" applyAlignment="1" applyProtection="1">
      <alignment vertical="center" wrapText="1"/>
      <protection locked="0"/>
    </xf>
    <xf numFmtId="164" fontId="0" fillId="2" borderId="20" xfId="0" applyFill="1" applyBorder="1" applyAlignment="1" applyProtection="1">
      <alignment vertical="center" wrapText="1"/>
      <protection locked="0"/>
    </xf>
    <xf numFmtId="164" fontId="0" fillId="10" borderId="20" xfId="0" applyFill="1" applyBorder="1" applyAlignment="1" applyProtection="1">
      <alignment vertical="center" wrapText="1"/>
      <protection locked="0"/>
    </xf>
    <xf numFmtId="164" fontId="4" fillId="6" borderId="20" xfId="0" applyFont="1" applyFill="1" applyBorder="1" applyAlignment="1" applyProtection="1">
      <alignment horizontal="left" vertical="center"/>
      <protection hidden="1"/>
    </xf>
    <xf numFmtId="164" fontId="4" fillId="10" borderId="20" xfId="0" applyFont="1" applyFill="1" applyBorder="1" applyAlignment="1" applyProtection="1">
      <alignment horizontal="left" vertical="center"/>
      <protection hidden="1"/>
    </xf>
    <xf numFmtId="164" fontId="6" fillId="6" borderId="20" xfId="0" applyFont="1" applyFill="1" applyBorder="1" applyAlignment="1" applyProtection="1">
      <alignment horizontal="left" vertical="center"/>
      <protection hidden="1"/>
    </xf>
    <xf numFmtId="164" fontId="4" fillId="2" borderId="20" xfId="0" applyFont="1" applyFill="1" applyBorder="1" applyAlignment="1" applyProtection="1">
      <alignment horizontal="left" vertical="center"/>
      <protection hidden="1"/>
    </xf>
    <xf numFmtId="0" fontId="0" fillId="0" borderId="0" xfId="0" applyNumberFormat="1" applyFill="1" applyAlignment="1" applyProtection="1">
      <alignment horizontal="center" vertical="center"/>
      <protection locked="0"/>
    </xf>
    <xf numFmtId="0" fontId="0" fillId="4" borderId="20" xfId="0" applyNumberFormat="1" applyFill="1" applyBorder="1" applyAlignment="1" applyProtection="1">
      <alignment horizontal="center" vertical="center"/>
      <protection hidden="1"/>
    </xf>
    <xf numFmtId="0" fontId="0" fillId="0" borderId="20" xfId="0" applyNumberFormat="1" applyBorder="1" applyAlignment="1" applyProtection="1">
      <alignment horizontal="center" vertical="center"/>
      <protection hidden="1"/>
    </xf>
    <xf numFmtId="0" fontId="0" fillId="0" borderId="20" xfId="0" applyNumberFormat="1" applyBorder="1" applyAlignment="1" applyProtection="1">
      <alignment horizontal="left" vertical="center" wrapText="1"/>
      <protection hidden="1"/>
    </xf>
    <xf numFmtId="0" fontId="0" fillId="0" borderId="20" xfId="0" applyNumberFormat="1" applyBorder="1" applyAlignment="1" applyProtection="1">
      <alignment horizontal="center" vertical="center" wrapText="1"/>
      <protection hidden="1"/>
    </xf>
    <xf numFmtId="0" fontId="0" fillId="0" borderId="20" xfId="0" applyNumberFormat="1" applyBorder="1" applyAlignment="1" applyProtection="1">
      <alignment vertical="center" wrapText="1"/>
      <protection hidden="1"/>
    </xf>
    <xf numFmtId="0" fontId="0" fillId="0" borderId="20" xfId="0" applyNumberFormat="1" applyBorder="1" applyAlignment="1" applyProtection="1">
      <alignment vertical="center"/>
      <protection hidden="1"/>
    </xf>
    <xf numFmtId="0" fontId="0" fillId="4" borderId="20" xfId="0" applyNumberFormat="1" applyFill="1" applyBorder="1" applyAlignment="1" applyProtection="1">
      <alignment vertical="center" wrapText="1"/>
      <protection hidden="1"/>
    </xf>
    <xf numFmtId="0" fontId="0" fillId="4" borderId="20" xfId="0" applyNumberFormat="1" applyFill="1" applyBorder="1" applyAlignment="1" applyProtection="1">
      <alignment vertical="center"/>
      <protection hidden="1"/>
    </xf>
    <xf numFmtId="0" fontId="4" fillId="4" borderId="20" xfId="0" applyNumberFormat="1" applyFont="1" applyFill="1" applyBorder="1" applyAlignment="1" applyProtection="1">
      <alignment horizontal="center" vertical="center"/>
      <protection hidden="1"/>
    </xf>
    <xf numFmtId="0" fontId="23" fillId="0" borderId="20" xfId="0" applyNumberFormat="1" applyFont="1" applyBorder="1" applyAlignment="1" applyProtection="1">
      <alignment horizontal="left" vertical="center" wrapText="1"/>
      <protection hidden="1"/>
    </xf>
    <xf numFmtId="0" fontId="0" fillId="0" borderId="20" xfId="0" applyNumberFormat="1" applyFont="1" applyBorder="1" applyAlignment="1" applyProtection="1">
      <alignment horizontal="left" vertical="center" wrapText="1"/>
      <protection hidden="1"/>
    </xf>
    <xf numFmtId="0" fontId="23" fillId="0" borderId="20" xfId="0" applyNumberFormat="1" applyFont="1" applyBorder="1" applyAlignment="1" applyProtection="1">
      <alignment vertical="center"/>
      <protection hidden="1"/>
    </xf>
    <xf numFmtId="0" fontId="23" fillId="0" borderId="20" xfId="0" applyNumberFormat="1" applyFont="1" applyBorder="1" applyAlignment="1" applyProtection="1">
      <alignment horizontal="center" vertical="center" wrapText="1"/>
      <protection hidden="1"/>
    </xf>
    <xf numFmtId="164" fontId="0" fillId="0" borderId="0" xfId="0" applyBorder="1" applyAlignment="1">
      <alignment vertical="center"/>
    </xf>
    <xf numFmtId="4" fontId="0" fillId="0" borderId="0" xfId="0" applyNumberFormat="1" applyBorder="1" applyAlignment="1">
      <alignment vertical="center"/>
    </xf>
    <xf numFmtId="164" fontId="0" fillId="0" borderId="20" xfId="0" applyFill="1" applyBorder="1" applyAlignment="1" applyProtection="1">
      <alignment vertical="center" wrapText="1"/>
      <protection locked="0"/>
    </xf>
    <xf numFmtId="164" fontId="2" fillId="0" borderId="0" xfId="0" applyFont="1" applyBorder="1" applyAlignment="1" applyProtection="1">
      <alignment horizontal="center" vertical="center"/>
      <protection hidden="1"/>
    </xf>
    <xf numFmtId="164" fontId="0" fillId="0" borderId="0" xfId="0" applyBorder="1" applyAlignment="1" applyProtection="1">
      <alignment vertical="center"/>
      <protection locked="0"/>
    </xf>
    <xf numFmtId="4" fontId="0" fillId="0" borderId="22" xfId="0" applyNumberFormat="1" applyBorder="1" applyAlignment="1" applyProtection="1">
      <alignment vertical="center"/>
      <protection locked="0"/>
    </xf>
    <xf numFmtId="4" fontId="0" fillId="7" borderId="22" xfId="0" applyNumberFormat="1" applyFill="1" applyBorder="1" applyAlignment="1">
      <alignment vertical="center"/>
    </xf>
    <xf numFmtId="4" fontId="0" fillId="4" borderId="6" xfId="0" applyNumberFormat="1" applyFill="1" applyBorder="1" applyAlignment="1" applyProtection="1">
      <alignment vertical="center"/>
      <protection locked="0"/>
    </xf>
    <xf numFmtId="9" fontId="0" fillId="0" borderId="23" xfId="0" applyNumberFormat="1" applyBorder="1" applyAlignment="1" applyProtection="1">
      <alignment vertical="center"/>
      <protection locked="0"/>
    </xf>
    <xf numFmtId="4" fontId="0" fillId="0" borderId="24" xfId="0" applyNumberFormat="1" applyBorder="1" applyAlignment="1" applyProtection="1">
      <alignment vertical="center"/>
      <protection locked="0"/>
    </xf>
    <xf numFmtId="0" fontId="11" fillId="3" borderId="11" xfId="0" applyNumberFormat="1" applyFont="1" applyFill="1" applyBorder="1" applyAlignment="1" applyProtection="1">
      <alignment horizontal="center" vertical="center"/>
      <protection hidden="1"/>
    </xf>
    <xf numFmtId="0" fontId="11" fillId="0" borderId="11" xfId="0" applyNumberFormat="1" applyFont="1" applyBorder="1" applyAlignment="1" applyProtection="1">
      <alignment horizontal="center" vertical="center"/>
      <protection hidden="1"/>
    </xf>
    <xf numFmtId="0" fontId="11" fillId="0" borderId="11" xfId="0" applyNumberFormat="1" applyFont="1" applyFill="1" applyBorder="1" applyAlignment="1" applyProtection="1">
      <alignment horizontal="center" vertical="center"/>
      <protection hidden="1"/>
    </xf>
    <xf numFmtId="0" fontId="9" fillId="4" borderId="6" xfId="0" applyNumberFormat="1" applyFont="1" applyFill="1" applyBorder="1" applyAlignment="1" applyProtection="1">
      <alignment vertical="center" wrapText="1"/>
      <protection hidden="1"/>
    </xf>
    <xf numFmtId="0" fontId="23" fillId="0" borderId="6" xfId="0" applyNumberFormat="1" applyFont="1" applyFill="1" applyBorder="1" applyAlignment="1" applyProtection="1">
      <alignment horizontal="left" vertical="center" wrapText="1" indent="1"/>
      <protection hidden="1"/>
    </xf>
    <xf numFmtId="0" fontId="9" fillId="0" borderId="6" xfId="0" applyNumberFormat="1" applyFont="1" applyBorder="1" applyAlignment="1" applyProtection="1">
      <alignment horizontal="left" vertical="center" wrapText="1"/>
      <protection hidden="1"/>
    </xf>
    <xf numFmtId="0" fontId="23" fillId="0" borderId="6" xfId="0" applyNumberFormat="1" applyFont="1" applyFill="1" applyBorder="1" applyAlignment="1" applyProtection="1">
      <alignment vertical="center" wrapText="1"/>
      <protection hidden="1"/>
    </xf>
    <xf numFmtId="0" fontId="9" fillId="4" borderId="6" xfId="0" applyNumberFormat="1" applyFont="1" applyFill="1" applyBorder="1" applyAlignment="1" applyProtection="1">
      <alignment horizontal="left" vertical="center" wrapText="1"/>
      <protection hidden="1"/>
    </xf>
    <xf numFmtId="0" fontId="23" fillId="0" borderId="6" xfId="0" applyNumberFormat="1" applyFont="1" applyBorder="1" applyAlignment="1" applyProtection="1">
      <alignment horizontal="left" vertical="center" wrapText="1"/>
      <protection hidden="1"/>
    </xf>
    <xf numFmtId="0" fontId="23" fillId="0" borderId="7"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horizontal="left" vertical="center" wrapText="1"/>
      <protection hidden="1"/>
    </xf>
    <xf numFmtId="0" fontId="23" fillId="0" borderId="23" xfId="0" applyNumberFormat="1" applyFont="1" applyBorder="1" applyAlignment="1" applyProtection="1">
      <alignment vertical="center"/>
      <protection hidden="1"/>
    </xf>
    <xf numFmtId="4" fontId="23" fillId="0" borderId="24" xfId="0" applyNumberFormat="1" applyFont="1" applyBorder="1" applyAlignment="1" applyProtection="1">
      <alignment horizontal="center" vertical="center"/>
      <protection hidden="1"/>
    </xf>
    <xf numFmtId="0" fontId="21" fillId="0" borderId="13" xfId="0" applyNumberFormat="1" applyFont="1" applyFill="1" applyBorder="1" applyAlignment="1" applyProtection="1">
      <alignment horizontal="center" vertical="center"/>
      <protection hidden="1"/>
    </xf>
    <xf numFmtId="0" fontId="9" fillId="0" borderId="12" xfId="0" applyNumberFormat="1" applyFont="1" applyFill="1" applyBorder="1" applyAlignment="1" applyProtection="1">
      <alignment horizontal="center" vertical="center" wrapText="1"/>
      <protection hidden="1"/>
    </xf>
    <xf numFmtId="0" fontId="2" fillId="0" borderId="21"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alignment horizontal="center" vertical="center" wrapText="1"/>
      <protection hidden="1"/>
    </xf>
    <xf numFmtId="0" fontId="4" fillId="0" borderId="12"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164" fontId="9" fillId="2" borderId="34" xfId="0" applyFont="1" applyFill="1" applyBorder="1" applyAlignment="1" applyProtection="1">
      <alignment horizontal="center" vertical="center" wrapText="1"/>
      <protection hidden="1"/>
    </xf>
    <xf numFmtId="164" fontId="2" fillId="2" borderId="32" xfId="0" applyFont="1" applyFill="1" applyBorder="1" applyAlignment="1" applyProtection="1">
      <alignment horizontal="center" vertical="center" wrapText="1"/>
      <protection hidden="1"/>
    </xf>
    <xf numFmtId="4" fontId="2" fillId="2" borderId="33" xfId="0" applyNumberFormat="1" applyFont="1" applyFill="1" applyBorder="1" applyAlignment="1" applyProtection="1">
      <alignment horizontal="center" vertical="center" wrapText="1"/>
      <protection hidden="1"/>
    </xf>
    <xf numFmtId="164" fontId="4" fillId="5" borderId="34" xfId="0" applyFont="1" applyFill="1" applyBorder="1" applyAlignment="1" applyProtection="1">
      <alignment horizontal="center" vertical="center" wrapText="1"/>
      <protection locked="0"/>
    </xf>
    <xf numFmtId="164" fontId="4" fillId="5" borderId="32" xfId="0" applyFont="1" applyFill="1" applyBorder="1" applyAlignment="1" applyProtection="1">
      <alignment horizontal="center" vertical="center" wrapText="1"/>
      <protection locked="0"/>
    </xf>
    <xf numFmtId="4" fontId="4" fillId="5" borderId="32" xfId="0" applyNumberFormat="1" applyFont="1" applyFill="1" applyBorder="1" applyAlignment="1" applyProtection="1">
      <alignment horizontal="center" vertical="center" wrapText="1"/>
      <protection locked="0"/>
    </xf>
    <xf numFmtId="4" fontId="4" fillId="10" borderId="32" xfId="0" applyNumberFormat="1" applyFont="1" applyFill="1" applyBorder="1" applyAlignment="1" applyProtection="1">
      <alignment horizontal="center" vertical="center" wrapText="1"/>
      <protection locked="0"/>
    </xf>
    <xf numFmtId="4" fontId="4" fillId="5" borderId="33" xfId="0" applyNumberFormat="1" applyFont="1" applyFill="1" applyBorder="1" applyAlignment="1" applyProtection="1">
      <alignment horizontal="center" vertical="center" wrapText="1"/>
      <protection locked="0"/>
    </xf>
    <xf numFmtId="164" fontId="0" fillId="6" borderId="20" xfId="0" applyFont="1" applyFill="1" applyBorder="1" applyAlignment="1" applyProtection="1">
      <alignment vertical="center" wrapText="1"/>
      <protection locked="0"/>
    </xf>
    <xf numFmtId="49" fontId="9" fillId="6" borderId="10" xfId="0" applyNumberFormat="1" applyFont="1" applyFill="1" applyBorder="1" applyAlignment="1" applyProtection="1">
      <alignment vertical="center" wrapText="1"/>
      <protection hidden="1"/>
    </xf>
    <xf numFmtId="164" fontId="4" fillId="0" borderId="20" xfId="0" applyFont="1" applyBorder="1" applyAlignment="1" applyProtection="1">
      <alignment vertical="center"/>
      <protection hidden="1"/>
    </xf>
    <xf numFmtId="4" fontId="4" fillId="0" borderId="0" xfId="0" applyNumberFormat="1" applyFont="1" applyBorder="1" applyAlignment="1" applyProtection="1">
      <alignment vertical="center"/>
      <protection locked="0"/>
    </xf>
    <xf numFmtId="164" fontId="4" fillId="0" borderId="0" xfId="0" applyFont="1" applyAlignment="1" applyProtection="1">
      <alignment horizontal="center" vertical="center"/>
      <protection locked="0"/>
    </xf>
    <xf numFmtId="164" fontId="21" fillId="3" borderId="30" xfId="0" applyFont="1" applyFill="1" applyBorder="1" applyAlignment="1" applyProtection="1">
      <alignment vertical="center"/>
      <protection hidden="1"/>
    </xf>
    <xf numFmtId="0" fontId="11" fillId="0" borderId="18" xfId="0" applyNumberFormat="1" applyFont="1" applyFill="1" applyBorder="1" applyAlignment="1" applyProtection="1">
      <alignment horizontal="center" vertical="center"/>
      <protection hidden="1"/>
    </xf>
    <xf numFmtId="164" fontId="11" fillId="3" borderId="6" xfId="0" applyFont="1" applyFill="1" applyBorder="1" applyAlignment="1" applyProtection="1">
      <alignment horizontal="center" vertical="center"/>
      <protection hidden="1"/>
    </xf>
    <xf numFmtId="165" fontId="23" fillId="0" borderId="22" xfId="0" applyNumberFormat="1" applyFont="1" applyBorder="1" applyAlignment="1" applyProtection="1">
      <alignment horizontal="center" vertical="center" wrapText="1"/>
      <protection locked="0"/>
    </xf>
    <xf numFmtId="164" fontId="11" fillId="10" borderId="6" xfId="0" applyFont="1" applyFill="1" applyBorder="1" applyAlignment="1" applyProtection="1">
      <alignment horizontal="center" vertical="center"/>
      <protection hidden="1"/>
    </xf>
    <xf numFmtId="4" fontId="23" fillId="7" borderId="22" xfId="0" applyNumberFormat="1" applyFont="1" applyFill="1" applyBorder="1" applyAlignment="1" applyProtection="1">
      <alignment horizontal="center" vertical="center" wrapText="1"/>
      <protection locked="0"/>
    </xf>
    <xf numFmtId="4" fontId="23" fillId="7" borderId="22" xfId="0" applyNumberFormat="1" applyFont="1" applyFill="1" applyBorder="1" applyAlignment="1" applyProtection="1">
      <alignment horizontal="center" vertical="center" wrapText="1"/>
      <protection hidden="1"/>
    </xf>
    <xf numFmtId="164" fontId="11" fillId="3" borderId="7" xfId="0" applyFont="1" applyFill="1" applyBorder="1" applyAlignment="1" applyProtection="1">
      <alignment horizontal="center" vertical="center"/>
      <protection hidden="1"/>
    </xf>
    <xf numFmtId="164" fontId="4" fillId="0" borderId="23" xfId="0" applyFont="1" applyFill="1" applyBorder="1" applyAlignment="1">
      <alignment horizontal="left" vertical="center" wrapText="1"/>
    </xf>
    <xf numFmtId="10" fontId="0" fillId="0" borderId="23" xfId="0" applyNumberFormat="1" applyBorder="1" applyAlignment="1">
      <alignment vertical="center"/>
    </xf>
    <xf numFmtId="164" fontId="0" fillId="0" borderId="23" xfId="0" applyBorder="1" applyAlignment="1">
      <alignment vertical="center"/>
    </xf>
    <xf numFmtId="10" fontId="0" fillId="7" borderId="24" xfId="0" applyNumberFormat="1" applyFont="1" applyFill="1" applyBorder="1" applyAlignment="1">
      <alignment horizontal="center" vertical="center"/>
    </xf>
    <xf numFmtId="165" fontId="0" fillId="0" borderId="8" xfId="0" applyNumberFormat="1" applyBorder="1" applyAlignment="1" applyProtection="1">
      <alignment horizontal="center" vertical="center" wrapText="1"/>
      <protection hidden="1"/>
    </xf>
    <xf numFmtId="4" fontId="0" fillId="7" borderId="8" xfId="0" applyNumberFormat="1" applyFont="1" applyFill="1" applyBorder="1" applyAlignment="1" applyProtection="1">
      <alignment horizontal="center" vertical="center" wrapText="1"/>
      <protection hidden="1"/>
    </xf>
    <xf numFmtId="10" fontId="4" fillId="7" borderId="29" xfId="0" applyNumberFormat="1" applyFont="1" applyFill="1" applyBorder="1" applyAlignment="1">
      <alignment vertical="center"/>
    </xf>
    <xf numFmtId="164" fontId="0" fillId="0" borderId="6" xfId="0" applyBorder="1" applyAlignment="1" applyProtection="1">
      <alignment vertical="center" wrapText="1"/>
      <protection locked="0"/>
    </xf>
    <xf numFmtId="164" fontId="4" fillId="2" borderId="6" xfId="0" applyFont="1" applyFill="1" applyBorder="1" applyAlignment="1" applyProtection="1">
      <alignment horizontal="left" vertical="center" wrapText="1"/>
      <protection locked="0"/>
    </xf>
    <xf numFmtId="164" fontId="0" fillId="6" borderId="6" xfId="0" applyFill="1" applyBorder="1" applyAlignment="1" applyProtection="1">
      <alignment vertical="center" wrapText="1"/>
      <protection locked="0"/>
    </xf>
    <xf numFmtId="4" fontId="0" fillId="6" borderId="6" xfId="0" applyNumberFormat="1" applyFill="1" applyBorder="1" applyAlignment="1" applyProtection="1">
      <alignment vertical="center"/>
      <protection locked="0"/>
    </xf>
    <xf numFmtId="4" fontId="0" fillId="10" borderId="6" xfId="0" applyNumberFormat="1" applyFill="1" applyBorder="1" applyAlignment="1" applyProtection="1">
      <alignment vertical="center"/>
      <protection locked="0"/>
    </xf>
    <xf numFmtId="4" fontId="0" fillId="0" borderId="6" xfId="1" applyNumberFormat="1" applyFont="1" applyFill="1" applyBorder="1" applyAlignment="1" applyProtection="1">
      <alignment vertical="center"/>
      <protection locked="0"/>
    </xf>
    <xf numFmtId="4" fontId="0" fillId="6" borderId="6" xfId="0" applyNumberFormat="1" applyFont="1" applyFill="1" applyBorder="1" applyAlignment="1" applyProtection="1">
      <alignment vertical="center"/>
      <protection locked="0"/>
    </xf>
    <xf numFmtId="164" fontId="4" fillId="2" borderId="6" xfId="0" applyFont="1" applyFill="1" applyBorder="1" applyAlignment="1" applyProtection="1">
      <alignment horizontal="left" vertical="center"/>
      <protection locked="0"/>
    </xf>
    <xf numFmtId="10" fontId="0" fillId="0" borderId="7" xfId="0" applyNumberFormat="1" applyBorder="1" applyAlignment="1">
      <alignment vertical="center"/>
    </xf>
    <xf numFmtId="0" fontId="0" fillId="0" borderId="6"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0" borderId="6" xfId="0" applyNumberFormat="1" applyBorder="1" applyAlignment="1" applyProtection="1">
      <alignment vertical="center" wrapText="1"/>
      <protection locked="0"/>
    </xf>
    <xf numFmtId="0" fontId="0" fillId="0" borderId="20" xfId="0" applyNumberFormat="1" applyBorder="1" applyAlignment="1" applyProtection="1">
      <alignment vertical="center"/>
      <protection locked="0"/>
    </xf>
    <xf numFmtId="0" fontId="0" fillId="0" borderId="6" xfId="0" applyNumberFormat="1" applyBorder="1" applyAlignment="1" applyProtection="1">
      <alignment vertical="center"/>
      <protection locked="0"/>
    </xf>
    <xf numFmtId="0" fontId="0" fillId="0" borderId="7" xfId="0" applyNumberFormat="1" applyBorder="1" applyAlignment="1" applyProtection="1">
      <alignment vertical="center"/>
      <protection locked="0"/>
    </xf>
    <xf numFmtId="0" fontId="0" fillId="0" borderId="23" xfId="0" applyNumberFormat="1" applyBorder="1" applyAlignment="1" applyProtection="1">
      <alignment vertical="center"/>
      <protection locked="0"/>
    </xf>
    <xf numFmtId="4" fontId="0" fillId="0" borderId="36" xfId="0" applyNumberFormat="1" applyBorder="1" applyAlignment="1" applyProtection="1">
      <alignment vertical="center"/>
      <protection hidden="1"/>
    </xf>
    <xf numFmtId="10" fontId="0" fillId="0" borderId="36" xfId="1" applyNumberFormat="1" applyFont="1" applyFill="1" applyBorder="1" applyAlignment="1" applyProtection="1">
      <alignment horizontal="center" vertical="center"/>
      <protection hidden="1"/>
    </xf>
    <xf numFmtId="4" fontId="0" fillId="0" borderId="36" xfId="0" applyNumberFormat="1" applyBorder="1" applyAlignment="1" applyProtection="1">
      <alignment horizontal="center" vertical="center"/>
      <protection locked="0"/>
    </xf>
    <xf numFmtId="4" fontId="0" fillId="7" borderId="36" xfId="0" applyNumberFormat="1" applyFill="1" applyBorder="1" applyAlignment="1" applyProtection="1">
      <alignment horizontal="center" vertical="center"/>
      <protection locked="0"/>
    </xf>
    <xf numFmtId="10" fontId="0" fillId="0" borderId="36" xfId="1" applyNumberFormat="1" applyFont="1" applyFill="1" applyBorder="1" applyAlignment="1" applyProtection="1">
      <alignment horizontal="center" vertical="center"/>
      <protection locked="0"/>
    </xf>
    <xf numFmtId="4" fontId="0" fillId="0" borderId="0" xfId="0" applyNumberFormat="1" applyFill="1" applyBorder="1" applyAlignment="1" applyProtection="1">
      <alignment vertical="center"/>
      <protection locked="0"/>
    </xf>
    <xf numFmtId="164" fontId="0" fillId="0" borderId="0" xfId="0" applyFill="1" applyAlignment="1" applyProtection="1">
      <alignment vertical="center"/>
      <protection locked="0"/>
    </xf>
    <xf numFmtId="0" fontId="9" fillId="12" borderId="6" xfId="0" applyNumberFormat="1" applyFont="1" applyFill="1" applyBorder="1" applyAlignment="1" applyProtection="1">
      <alignment vertical="center" wrapText="1"/>
      <protection hidden="1"/>
    </xf>
    <xf numFmtId="0" fontId="0" fillId="12" borderId="20" xfId="0" applyNumberFormat="1" applyFill="1" applyBorder="1" applyAlignment="1" applyProtection="1">
      <alignment horizontal="center" vertical="center"/>
      <protection hidden="1"/>
    </xf>
    <xf numFmtId="0" fontId="0" fillId="12" borderId="20" xfId="0" applyNumberFormat="1" applyFill="1" applyBorder="1" applyAlignment="1" applyProtection="1">
      <alignment horizontal="left" vertical="center" wrapText="1"/>
      <protection hidden="1"/>
    </xf>
    <xf numFmtId="4" fontId="0" fillId="12" borderId="22" xfId="0" applyNumberFormat="1" applyFill="1" applyBorder="1" applyAlignment="1" applyProtection="1">
      <alignment horizontal="center" vertical="center"/>
      <protection hidden="1"/>
    </xf>
    <xf numFmtId="0" fontId="0" fillId="12" borderId="6" xfId="0" applyNumberFormat="1" applyFill="1" applyBorder="1" applyAlignment="1" applyProtection="1">
      <alignment horizontal="center" vertical="center"/>
      <protection locked="0"/>
    </xf>
    <xf numFmtId="0"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horizontal="center" vertical="center"/>
      <protection locked="0"/>
    </xf>
    <xf numFmtId="4" fontId="0" fillId="12" borderId="20" xfId="0" applyNumberFormat="1" applyFill="1" applyBorder="1" applyAlignment="1" applyProtection="1">
      <alignment vertical="center"/>
      <protection locked="0"/>
    </xf>
    <xf numFmtId="4" fontId="0" fillId="12" borderId="22" xfId="0" applyNumberFormat="1" applyFill="1" applyBorder="1" applyAlignment="1" applyProtection="1">
      <alignment vertical="center"/>
      <protection locked="0"/>
    </xf>
    <xf numFmtId="0" fontId="0" fillId="12" borderId="20" xfId="0" applyNumberFormat="1" applyFill="1" applyBorder="1" applyAlignment="1" applyProtection="1">
      <alignment horizontal="center" vertical="center" wrapText="1"/>
      <protection hidden="1"/>
    </xf>
    <xf numFmtId="10" fontId="0" fillId="12" borderId="20" xfId="0" applyNumberFormat="1" applyFill="1" applyBorder="1" applyAlignment="1" applyProtection="1">
      <alignment vertical="center"/>
      <protection locked="0"/>
    </xf>
    <xf numFmtId="4" fontId="0" fillId="12" borderId="22" xfId="0" applyNumberFormat="1" applyFill="1" applyBorder="1" applyAlignment="1">
      <alignment vertical="center"/>
    </xf>
    <xf numFmtId="0" fontId="11" fillId="12" borderId="11" xfId="0" applyNumberFormat="1" applyFont="1" applyFill="1" applyBorder="1" applyAlignment="1" applyProtection="1">
      <alignment horizontal="center" vertical="center"/>
      <protection hidden="1"/>
    </xf>
    <xf numFmtId="166" fontId="0" fillId="0" borderId="0" xfId="0" applyNumberFormat="1" applyBorder="1" applyAlignment="1" applyProtection="1">
      <alignment vertical="center"/>
      <protection locked="0"/>
    </xf>
    <xf numFmtId="164" fontId="0" fillId="7" borderId="20" xfId="0" applyNumberFormat="1" applyFont="1" applyFill="1" applyBorder="1" applyAlignment="1" applyProtection="1">
      <alignment vertical="center" wrapText="1"/>
      <protection hidden="1"/>
    </xf>
    <xf numFmtId="164" fontId="0" fillId="7" borderId="20" xfId="0" applyFont="1" applyFill="1" applyBorder="1" applyAlignment="1" applyProtection="1">
      <alignment vertical="center" wrapText="1"/>
      <protection locked="0"/>
    </xf>
    <xf numFmtId="4" fontId="0" fillId="6" borderId="8" xfId="0" applyNumberFormat="1" applyFill="1" applyBorder="1" applyAlignment="1" applyProtection="1">
      <alignment horizontal="center" vertical="center"/>
      <protection hidden="1"/>
    </xf>
    <xf numFmtId="164" fontId="1" fillId="7" borderId="20" xfId="0" applyFont="1" applyFill="1" applyBorder="1" applyAlignment="1" applyProtection="1">
      <alignment horizontal="left" vertical="center"/>
      <protection hidden="1"/>
    </xf>
    <xf numFmtId="49" fontId="9" fillId="0" borderId="8" xfId="0" applyNumberFormat="1"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center" wrapText="1"/>
      <protection hidden="1"/>
    </xf>
    <xf numFmtId="49" fontId="9" fillId="0" borderId="10" xfId="0" applyNumberFormat="1" applyFont="1" applyFill="1" applyBorder="1" applyAlignment="1" applyProtection="1">
      <alignment horizontal="left" vertical="center" wrapText="1"/>
      <protection hidden="1"/>
    </xf>
    <xf numFmtId="49" fontId="9" fillId="10" borderId="8" xfId="0" applyNumberFormat="1" applyFont="1" applyFill="1" applyBorder="1" applyAlignment="1" applyProtection="1">
      <alignment horizontal="left" vertical="center" wrapText="1"/>
      <protection hidden="1"/>
    </xf>
    <xf numFmtId="49" fontId="9" fillId="10" borderId="9" xfId="0" applyNumberFormat="1" applyFont="1" applyFill="1" applyBorder="1" applyAlignment="1" applyProtection="1">
      <alignment horizontal="left" vertical="center" wrapText="1"/>
      <protection hidden="1"/>
    </xf>
    <xf numFmtId="49" fontId="9" fillId="10" borderId="10" xfId="0" applyNumberFormat="1" applyFont="1" applyFill="1" applyBorder="1" applyAlignment="1" applyProtection="1">
      <alignment horizontal="left" vertical="center" wrapText="1"/>
      <protection hidden="1"/>
    </xf>
    <xf numFmtId="164" fontId="4" fillId="10" borderId="8" xfId="0" applyFont="1" applyFill="1" applyBorder="1" applyAlignment="1">
      <alignment horizontal="left" vertical="center" wrapText="1"/>
    </xf>
    <xf numFmtId="164" fontId="4" fillId="10" borderId="9" xfId="0" applyFont="1" applyFill="1" applyBorder="1" applyAlignment="1">
      <alignment horizontal="left" vertical="center" wrapText="1"/>
    </xf>
    <xf numFmtId="164" fontId="4" fillId="10" borderId="10" xfId="0" applyFont="1" applyFill="1" applyBorder="1" applyAlignment="1">
      <alignment horizontal="left" vertical="center" wrapText="1"/>
    </xf>
    <xf numFmtId="49" fontId="9" fillId="0" borderId="8" xfId="0" applyNumberFormat="1"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center" wrapText="1"/>
      <protection hidden="1"/>
    </xf>
    <xf numFmtId="49" fontId="9" fillId="0" borderId="10" xfId="0" applyNumberFormat="1" applyFont="1" applyBorder="1" applyAlignment="1" applyProtection="1">
      <alignment horizontal="left" vertical="center" wrapText="1"/>
      <protection hidden="1"/>
    </xf>
    <xf numFmtId="49" fontId="4" fillId="0" borderId="1" xfId="0" applyNumberFormat="1" applyFont="1" applyBorder="1" applyAlignment="1" applyProtection="1">
      <alignment horizontal="left" vertical="center" wrapText="1"/>
      <protection hidden="1"/>
    </xf>
    <xf numFmtId="49" fontId="4" fillId="0" borderId="2" xfId="0" applyNumberFormat="1" applyFont="1" applyBorder="1" applyAlignment="1" applyProtection="1">
      <alignment horizontal="left" vertical="center" wrapText="1"/>
      <protection hidden="1"/>
    </xf>
    <xf numFmtId="49" fontId="4" fillId="0" borderId="19" xfId="0" applyNumberFormat="1" applyFont="1" applyBorder="1" applyAlignment="1" applyProtection="1">
      <alignment horizontal="left" vertical="center" wrapText="1"/>
      <protection hidden="1"/>
    </xf>
    <xf numFmtId="164" fontId="26" fillId="11" borderId="31" xfId="0" applyFont="1" applyFill="1" applyBorder="1" applyAlignment="1" applyProtection="1">
      <alignment horizontal="center" vertical="center" wrapText="1"/>
      <protection hidden="1"/>
    </xf>
    <xf numFmtId="164" fontId="26" fillId="11" borderId="35" xfId="0" applyFont="1" applyFill="1" applyBorder="1" applyAlignment="1" applyProtection="1">
      <alignment horizontal="center" vertical="center" wrapText="1"/>
      <protection hidden="1"/>
    </xf>
    <xf numFmtId="164" fontId="26" fillId="11" borderId="37" xfId="0" applyFont="1" applyFill="1" applyBorder="1" applyAlignment="1" applyProtection="1">
      <alignment horizontal="center" vertical="center" wrapText="1"/>
      <protection hidden="1"/>
    </xf>
    <xf numFmtId="164" fontId="4" fillId="0" borderId="29" xfId="0" applyFont="1" applyFill="1" applyBorder="1" applyAlignment="1">
      <alignment horizontal="left" vertical="center" wrapText="1"/>
    </xf>
    <xf numFmtId="164" fontId="4" fillId="0" borderId="17" xfId="0" applyFont="1" applyFill="1" applyBorder="1" applyAlignment="1">
      <alignment horizontal="left" vertical="center" wrapText="1"/>
    </xf>
    <xf numFmtId="164" fontId="4" fillId="0" borderId="28" xfId="0" applyFont="1" applyFill="1" applyBorder="1" applyAlignment="1">
      <alignment horizontal="left" vertical="center" wrapText="1"/>
    </xf>
    <xf numFmtId="49" fontId="9" fillId="6" borderId="20" xfId="0" applyNumberFormat="1" applyFont="1" applyFill="1" applyBorder="1" applyAlignment="1" applyProtection="1">
      <alignment horizontal="left" vertical="center" wrapText="1"/>
      <protection hidden="1"/>
    </xf>
    <xf numFmtId="0" fontId="9" fillId="2" borderId="8" xfId="0" applyNumberFormat="1" applyFont="1" applyFill="1" applyBorder="1" applyAlignment="1" applyProtection="1">
      <alignment horizontal="left" vertical="center" wrapText="1"/>
      <protection hidden="1"/>
    </xf>
    <xf numFmtId="0" fontId="9" fillId="2" borderId="9" xfId="0" applyNumberFormat="1" applyFont="1" applyFill="1" applyBorder="1" applyAlignment="1" applyProtection="1">
      <alignment horizontal="left" vertical="center" wrapText="1"/>
      <protection hidden="1"/>
    </xf>
    <xf numFmtId="0" fontId="9" fillId="2" borderId="10" xfId="0" applyNumberFormat="1" applyFont="1" applyFill="1" applyBorder="1" applyAlignment="1" applyProtection="1">
      <alignment horizontal="left" vertical="center" wrapText="1"/>
      <protection hidden="1"/>
    </xf>
    <xf numFmtId="49" fontId="9" fillId="2" borderId="8" xfId="0" applyNumberFormat="1" applyFont="1" applyFill="1" applyBorder="1" applyAlignment="1" applyProtection="1">
      <alignment vertical="center" wrapText="1"/>
      <protection hidden="1"/>
    </xf>
    <xf numFmtId="49" fontId="9" fillId="2" borderId="9" xfId="0" applyNumberFormat="1" applyFont="1" applyFill="1" applyBorder="1" applyAlignment="1" applyProtection="1">
      <alignment vertical="center" wrapText="1"/>
      <protection hidden="1"/>
    </xf>
    <xf numFmtId="49" fontId="9" fillId="2" borderId="10" xfId="0" applyNumberFormat="1" applyFont="1" applyFill="1" applyBorder="1" applyAlignment="1" applyProtection="1">
      <alignment vertical="center" wrapText="1"/>
      <protection hidden="1"/>
    </xf>
    <xf numFmtId="164" fontId="21" fillId="8" borderId="30" xfId="0" applyFont="1" applyFill="1" applyBorder="1" applyAlignment="1" applyProtection="1">
      <alignment horizontal="center" vertical="center" wrapText="1"/>
      <protection locked="0"/>
    </xf>
    <xf numFmtId="164" fontId="21" fillId="8" borderId="35" xfId="0" applyFont="1" applyFill="1" applyBorder="1" applyAlignment="1" applyProtection="1">
      <alignment horizontal="center" vertical="center" wrapText="1"/>
      <protection locked="0"/>
    </xf>
    <xf numFmtId="164" fontId="21" fillId="8" borderId="37" xfId="0" applyFont="1" applyFill="1" applyBorder="1" applyAlignment="1" applyProtection="1">
      <alignment horizontal="center" vertical="center" wrapText="1"/>
      <protection locked="0"/>
    </xf>
    <xf numFmtId="164" fontId="21" fillId="3" borderId="30" xfId="0" applyFont="1" applyFill="1" applyBorder="1" applyAlignment="1" applyProtection="1">
      <alignment horizontal="center" vertical="center"/>
      <protection hidden="1"/>
    </xf>
    <xf numFmtId="164" fontId="21" fillId="3" borderId="18" xfId="0" applyFont="1" applyFill="1" applyBorder="1" applyAlignment="1" applyProtection="1">
      <alignment horizontal="center" vertical="center"/>
      <protection hidden="1"/>
    </xf>
    <xf numFmtId="0" fontId="21" fillId="9" borderId="14" xfId="0" applyNumberFormat="1" applyFont="1" applyFill="1" applyBorder="1" applyAlignment="1" applyProtection="1">
      <alignment horizontal="center" vertical="center" wrapText="1"/>
      <protection hidden="1"/>
    </xf>
    <xf numFmtId="0" fontId="3" fillId="9" borderId="26" xfId="0" applyNumberFormat="1" applyFont="1" applyFill="1" applyBorder="1" applyAlignment="1" applyProtection="1">
      <alignment horizontal="center" vertical="center" wrapText="1"/>
      <protection hidden="1"/>
    </xf>
    <xf numFmtId="0" fontId="3" fillId="9" borderId="27" xfId="0" applyNumberFormat="1" applyFont="1" applyFill="1" applyBorder="1" applyAlignment="1" applyProtection="1">
      <alignment horizontal="center" vertical="center" wrapText="1"/>
      <protection hidden="1"/>
    </xf>
    <xf numFmtId="49" fontId="21" fillId="8" borderId="14" xfId="0" applyNumberFormat="1" applyFont="1" applyFill="1" applyBorder="1" applyAlignment="1" applyProtection="1">
      <alignment horizontal="center" vertical="center" wrapText="1"/>
      <protection locked="0"/>
    </xf>
    <xf numFmtId="49" fontId="21" fillId="8" borderId="26" xfId="0" applyNumberFormat="1" applyFont="1" applyFill="1" applyBorder="1" applyAlignment="1" applyProtection="1">
      <alignment horizontal="center" vertical="center" wrapText="1"/>
      <protection locked="0"/>
    </xf>
    <xf numFmtId="49" fontId="21" fillId="8" borderId="27" xfId="0" applyNumberFormat="1" applyFont="1" applyFill="1" applyBorder="1" applyAlignment="1" applyProtection="1">
      <alignment horizontal="center" vertical="center" wrapText="1"/>
      <protection locked="0"/>
    </xf>
  </cellXfs>
  <cellStyles count="9">
    <cellStyle name="Normal 2" xfId="4" xr:uid="{00000000-0005-0000-0000-000001000000}"/>
    <cellStyle name="Normal 3" xfId="3" xr:uid="{00000000-0005-0000-0000-000002000000}"/>
    <cellStyle name="Normal 4" xfId="2" xr:uid="{00000000-0005-0000-0000-000003000000}"/>
    <cellStyle name="Normal 5" xfId="6" xr:uid="{00000000-0005-0000-0000-000004000000}"/>
    <cellStyle name="Normal 6" xfId="7" xr:uid="{00000000-0005-0000-0000-000005000000}"/>
    <cellStyle name="Normal 7" xfId="8" xr:uid="{00000000-0005-0000-0000-000006000000}"/>
    <cellStyle name="Normalno" xfId="0" builtinId="0"/>
    <cellStyle name="Percent 2" xfId="5" xr:uid="{00000000-0005-0000-0000-000008000000}"/>
    <cellStyle name="Postotak"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63"/>
  <sheetViews>
    <sheetView tabSelected="1" view="pageBreakPreview" topLeftCell="A37" zoomScale="80" zoomScaleNormal="70" zoomScaleSheetLayoutView="80" workbookViewId="0">
      <selection activeCell="B55" sqref="B55:D55"/>
    </sheetView>
  </sheetViews>
  <sheetFormatPr defaultColWidth="9.140625" defaultRowHeight="28.5" x14ac:dyDescent="0.25"/>
  <cols>
    <col min="1" max="1" width="7.28515625" style="42" customWidth="1"/>
    <col min="2" max="2" width="69.5703125" style="49" customWidth="1"/>
    <col min="3" max="3" width="30.7109375" style="28" customWidth="1"/>
    <col min="4" max="4" width="34.28515625" style="28" customWidth="1"/>
    <col min="5" max="5" width="20.7109375" style="28" customWidth="1"/>
    <col min="6" max="6" width="20.42578125" style="29" customWidth="1"/>
    <col min="7" max="7" width="29.85546875" style="28" customWidth="1"/>
    <col min="8" max="8" width="20.140625" style="28" customWidth="1"/>
    <col min="9" max="9" width="15.7109375" style="28" customWidth="1"/>
    <col min="10" max="10" width="16.5703125" style="28" customWidth="1"/>
    <col min="11" max="11" width="20.7109375" style="45" bestFit="1" customWidth="1"/>
    <col min="12" max="12" width="17" style="30" hidden="1" customWidth="1"/>
    <col min="13" max="13" width="23" style="30" hidden="1" customWidth="1"/>
    <col min="14" max="14" width="25.42578125" style="30" bestFit="1" customWidth="1"/>
    <col min="15" max="15" width="13.140625" style="30" hidden="1" customWidth="1"/>
    <col min="16" max="16" width="24.5703125" style="30" hidden="1" customWidth="1"/>
    <col min="17" max="17" width="27.140625" style="30" bestFit="1" customWidth="1"/>
    <col min="18" max="18" width="23.42578125" style="30" bestFit="1" customWidth="1"/>
    <col min="19" max="19" width="27.28515625" style="30" bestFit="1" customWidth="1"/>
    <col min="20" max="20" width="17.140625" style="30" customWidth="1"/>
    <col min="21" max="16384" width="9.140625" style="28"/>
  </cols>
  <sheetData>
    <row r="1" spans="1:20" ht="80.25" customHeight="1" thickBot="1" x14ac:dyDescent="0.3">
      <c r="A1" s="224" t="s">
        <v>28</v>
      </c>
      <c r="B1" s="226" t="s">
        <v>210</v>
      </c>
      <c r="C1" s="227"/>
      <c r="D1" s="227"/>
      <c r="E1" s="227"/>
      <c r="F1" s="228"/>
      <c r="G1" s="229" t="s">
        <v>211</v>
      </c>
      <c r="H1" s="230"/>
      <c r="I1" s="230"/>
      <c r="J1" s="230"/>
      <c r="K1" s="230"/>
      <c r="L1" s="230"/>
      <c r="M1" s="230"/>
      <c r="N1" s="230"/>
      <c r="O1" s="230"/>
      <c r="P1" s="230"/>
      <c r="Q1" s="230"/>
      <c r="R1" s="230"/>
      <c r="S1" s="230"/>
      <c r="T1" s="231"/>
    </row>
    <row r="2" spans="1:20" s="31" customFormat="1" ht="159.75" customHeight="1" thickBot="1" x14ac:dyDescent="0.3">
      <c r="A2" s="225"/>
      <c r="B2" s="122" t="s">
        <v>176</v>
      </c>
      <c r="C2" s="123" t="s">
        <v>213</v>
      </c>
      <c r="D2" s="123" t="s">
        <v>129</v>
      </c>
      <c r="E2" s="123" t="s">
        <v>22</v>
      </c>
      <c r="F2" s="124" t="s">
        <v>214</v>
      </c>
      <c r="G2" s="125" t="s">
        <v>205</v>
      </c>
      <c r="H2" s="126" t="s">
        <v>18</v>
      </c>
      <c r="I2" s="126" t="s">
        <v>19</v>
      </c>
      <c r="J2" s="126" t="s">
        <v>20</v>
      </c>
      <c r="K2" s="127" t="s">
        <v>206</v>
      </c>
      <c r="L2" s="128" t="s">
        <v>196</v>
      </c>
      <c r="M2" s="128" t="s">
        <v>197</v>
      </c>
      <c r="N2" s="127" t="s">
        <v>187</v>
      </c>
      <c r="O2" s="128" t="s">
        <v>198</v>
      </c>
      <c r="P2" s="128" t="s">
        <v>199</v>
      </c>
      <c r="Q2" s="127" t="s">
        <v>207</v>
      </c>
      <c r="R2" s="127" t="s">
        <v>208</v>
      </c>
      <c r="S2" s="127" t="s">
        <v>209</v>
      </c>
      <c r="T2" s="129" t="s">
        <v>203</v>
      </c>
    </row>
    <row r="3" spans="1:20" s="78" customFormat="1" ht="23.25" customHeight="1" x14ac:dyDescent="0.25">
      <c r="A3" s="115">
        <v>1</v>
      </c>
      <c r="B3" s="116">
        <v>2</v>
      </c>
      <c r="C3" s="117">
        <v>3</v>
      </c>
      <c r="D3" s="117">
        <v>4</v>
      </c>
      <c r="E3" s="117">
        <v>5</v>
      </c>
      <c r="F3" s="118">
        <v>6</v>
      </c>
      <c r="G3" s="119">
        <v>7</v>
      </c>
      <c r="H3" s="120">
        <v>8</v>
      </c>
      <c r="I3" s="120">
        <v>9</v>
      </c>
      <c r="J3" s="120">
        <v>10</v>
      </c>
      <c r="K3" s="120">
        <v>11</v>
      </c>
      <c r="L3" s="120"/>
      <c r="M3" s="120"/>
      <c r="N3" s="120">
        <v>12</v>
      </c>
      <c r="O3" s="120"/>
      <c r="P3" s="120"/>
      <c r="Q3" s="120">
        <v>13</v>
      </c>
      <c r="R3" s="120">
        <v>14</v>
      </c>
      <c r="S3" s="120">
        <v>15</v>
      </c>
      <c r="T3" s="121">
        <v>16</v>
      </c>
    </row>
    <row r="4" spans="1:20" ht="33" customHeight="1" x14ac:dyDescent="0.25">
      <c r="A4" s="102" t="s">
        <v>0</v>
      </c>
      <c r="B4" s="105" t="s">
        <v>123</v>
      </c>
      <c r="C4" s="79"/>
      <c r="D4" s="79"/>
      <c r="E4" s="79"/>
      <c r="F4" s="52">
        <f>SUM(F5:F19)</f>
        <v>0</v>
      </c>
      <c r="G4" s="99"/>
      <c r="H4" s="70"/>
      <c r="I4" s="70"/>
      <c r="J4" s="70"/>
      <c r="K4" s="32">
        <f>SUM(K5:K19)</f>
        <v>0</v>
      </c>
      <c r="L4" s="32">
        <f>SUM(L6:L19)</f>
        <v>0</v>
      </c>
      <c r="M4" s="32"/>
      <c r="N4" s="32">
        <f>SUM(N6:N19)</f>
        <v>0</v>
      </c>
      <c r="O4" s="32">
        <f>SUM(O6:O19)</f>
        <v>0</v>
      </c>
      <c r="P4" s="32">
        <f>SUM(P6:P19)</f>
        <v>0</v>
      </c>
      <c r="Q4" s="32">
        <f>SUM(Q6:Q19)</f>
        <v>0</v>
      </c>
      <c r="R4" s="32"/>
      <c r="S4" s="32">
        <f>SUM(S6:S19)</f>
        <v>0</v>
      </c>
      <c r="T4" s="37">
        <f>SUM(T6:T19)</f>
        <v>0</v>
      </c>
    </row>
    <row r="5" spans="1:20" x14ac:dyDescent="0.25">
      <c r="A5" s="187"/>
      <c r="B5" s="175" t="s">
        <v>25</v>
      </c>
      <c r="C5" s="176"/>
      <c r="D5" s="176"/>
      <c r="E5" s="177"/>
      <c r="F5" s="178"/>
      <c r="G5" s="179"/>
      <c r="H5" s="180"/>
      <c r="I5" s="180"/>
      <c r="J5" s="180"/>
      <c r="K5" s="181"/>
      <c r="L5" s="182"/>
      <c r="M5" s="182"/>
      <c r="N5" s="182"/>
      <c r="O5" s="182"/>
      <c r="P5" s="182"/>
      <c r="Q5" s="182"/>
      <c r="R5" s="182"/>
      <c r="S5" s="182"/>
      <c r="T5" s="183"/>
    </row>
    <row r="6" spans="1:20" x14ac:dyDescent="0.25">
      <c r="A6" s="103"/>
      <c r="B6" s="106"/>
      <c r="C6" s="82"/>
      <c r="D6" s="82"/>
      <c r="E6" s="81"/>
      <c r="F6" s="51"/>
      <c r="G6" s="159"/>
      <c r="H6" s="161"/>
      <c r="I6" s="160"/>
      <c r="J6" s="160"/>
      <c r="K6" s="51"/>
      <c r="L6" s="60">
        <f>IF(K7&lt;0,K6+K7,IF(K6&lt;0,0,K6))</f>
        <v>0</v>
      </c>
      <c r="M6" s="60"/>
      <c r="N6" s="34"/>
      <c r="O6" s="60">
        <f>IFERROR(ROUND(L6*K$52,2),0)</f>
        <v>0</v>
      </c>
      <c r="P6" s="60">
        <f>IF(K6=0,0,IF(ABS(O6+N6)&gt;ABS(L6),O6-(O6+N6-L6),O6))</f>
        <v>0</v>
      </c>
      <c r="Q6" s="60">
        <f>IFERROR(IF((P$4+P$20+P$23+K$49+K$50)&gt;(K$4+K$20+K$23),P6-((P$4+P$20+P$23+K$49+K$50-K$4-K$20-K$23)*(P6/(P$4+P$20+P$23))),P6),0)</f>
        <v>0</v>
      </c>
      <c r="R6" s="67"/>
      <c r="S6" s="60">
        <f>ROUND(Q6*R6,2)</f>
        <v>0</v>
      </c>
      <c r="T6" s="98">
        <f>ROUND(Q6-S6,2)</f>
        <v>0</v>
      </c>
    </row>
    <row r="7" spans="1:20" x14ac:dyDescent="0.25">
      <c r="A7" s="103"/>
      <c r="B7" s="106"/>
      <c r="C7" s="82"/>
      <c r="D7" s="82"/>
      <c r="E7" s="81"/>
      <c r="F7" s="51"/>
      <c r="G7" s="159"/>
      <c r="H7" s="161"/>
      <c r="I7" s="160"/>
      <c r="J7" s="160"/>
      <c r="K7" s="51"/>
      <c r="L7" s="60">
        <f t="shared" ref="L7:L14" si="0">IF(K8&lt;0,K7+K8,IF(K7&lt;0,0,K7))</f>
        <v>0</v>
      </c>
      <c r="M7" s="60"/>
      <c r="N7" s="34"/>
      <c r="O7" s="60">
        <f>IFERROR(ROUND(L7*K$52,2),0)</f>
        <v>0</v>
      </c>
      <c r="P7" s="60">
        <f>IF(K7=0,0,IF(ABS(O7+N7)&gt;ABS(L7),O7-(O7+N7-L7),O7))</f>
        <v>0</v>
      </c>
      <c r="Q7" s="60">
        <f>IFERROR(IF((P$4+P$20+P$23+K$49+K$50)&gt;(K$4+K$20+K$23),P7-((P$4+P$20+P$23+K$49+K$50-K$4-K$20-K$23)*(P7/(P$4+P$20+P$23))),P7),0)</f>
        <v>0</v>
      </c>
      <c r="R7" s="67"/>
      <c r="S7" s="60">
        <f t="shared" ref="S7:S18" si="1">ROUND(Q7*R7,2)</f>
        <v>0</v>
      </c>
      <c r="T7" s="98">
        <f t="shared" ref="T7:T18" si="2">ROUND(Q7-S7,2)</f>
        <v>0</v>
      </c>
    </row>
    <row r="8" spans="1:20" x14ac:dyDescent="0.25">
      <c r="A8" s="103"/>
      <c r="B8" s="106"/>
      <c r="C8" s="82"/>
      <c r="D8" s="82"/>
      <c r="E8" s="81"/>
      <c r="F8" s="51"/>
      <c r="G8" s="159"/>
      <c r="H8" s="161"/>
      <c r="I8" s="160"/>
      <c r="J8" s="160"/>
      <c r="K8" s="51"/>
      <c r="L8" s="60">
        <f t="shared" si="0"/>
        <v>0</v>
      </c>
      <c r="M8" s="60"/>
      <c r="N8" s="34"/>
      <c r="O8" s="60">
        <f>IFERROR(ROUND(L8*K$52,2),0)</f>
        <v>0</v>
      </c>
      <c r="P8" s="60">
        <f>IF(K8=0,0,IF(ABS(O8+N8)&gt;ABS(L8),O8-(O8+N8-L8),O8))</f>
        <v>0</v>
      </c>
      <c r="Q8" s="60">
        <f>IFERROR(IF((P$4+P$20+P$23+K$49+K$50)&gt;(K$4+K$20+K$23),P8-((P$4+P$20+P$23+K$49+K$50-K$4-K$20-K$23)*(P8/(P$4+P$20+P$23))),P8),0)</f>
        <v>0</v>
      </c>
      <c r="R8" s="67"/>
      <c r="S8" s="60">
        <f t="shared" si="1"/>
        <v>0</v>
      </c>
      <c r="T8" s="98">
        <f t="shared" si="2"/>
        <v>0</v>
      </c>
    </row>
    <row r="9" spans="1:20" x14ac:dyDescent="0.25">
      <c r="A9" s="103"/>
      <c r="B9" s="106"/>
      <c r="C9" s="82"/>
      <c r="D9" s="82"/>
      <c r="E9" s="81"/>
      <c r="F9" s="51"/>
      <c r="G9" s="159"/>
      <c r="H9" s="161"/>
      <c r="I9" s="160"/>
      <c r="J9" s="160"/>
      <c r="K9" s="51"/>
      <c r="L9" s="60">
        <f t="shared" si="0"/>
        <v>0</v>
      </c>
      <c r="M9" s="60"/>
      <c r="N9" s="34"/>
      <c r="O9" s="60">
        <f>IFERROR(ROUND(L9*K$52,2),0)</f>
        <v>0</v>
      </c>
      <c r="P9" s="60">
        <f>IF(K9=0,0,IF(ABS(O9+N9)&gt;ABS(L9),O9-(O9+N9-L9),O9))</f>
        <v>0</v>
      </c>
      <c r="Q9" s="60">
        <f>IFERROR(IF((P$4+P$20+P$23+K$49+K$50)&gt;(K$4+K$20+K$23),P9-((P$4+P$20+P$23+K$49+K$50-K$4-K$20-K$23)*(P9/(P$4+P$20+P$23))),P9),0)</f>
        <v>0</v>
      </c>
      <c r="R9" s="67"/>
      <c r="S9" s="60">
        <f t="shared" si="1"/>
        <v>0</v>
      </c>
      <c r="T9" s="98">
        <f t="shared" si="2"/>
        <v>0</v>
      </c>
    </row>
    <row r="10" spans="1:20" x14ac:dyDescent="0.25">
      <c r="A10" s="103"/>
      <c r="B10" s="106"/>
      <c r="C10" s="82"/>
      <c r="D10" s="82"/>
      <c r="E10" s="81"/>
      <c r="F10" s="51"/>
      <c r="G10" s="159"/>
      <c r="H10" s="161"/>
      <c r="I10" s="160"/>
      <c r="J10" s="160"/>
      <c r="K10" s="51"/>
      <c r="L10" s="60">
        <f t="shared" si="0"/>
        <v>0</v>
      </c>
      <c r="M10" s="60"/>
      <c r="N10" s="34"/>
      <c r="O10" s="60">
        <f t="shared" ref="O10:O14" si="3">IFERROR(ROUND(L10*K$52,2),0)</f>
        <v>0</v>
      </c>
      <c r="P10" s="60">
        <f t="shared" ref="P10:P14" si="4">IF(K10=0,0,IF(ABS(O10+N10)&gt;ABS(L10),O10-(O10+N10-L10),O10))</f>
        <v>0</v>
      </c>
      <c r="Q10" s="60">
        <f t="shared" ref="Q10:Q14" si="5">IFERROR(IF((P$4+P$20+P$23+K$49+K$50)&gt;(K$4+K$20+K$23),P10-((P$4+P$20+P$23+K$49+K$50-K$4-K$20-K$23)*(P10/(P$4+P$20+P$23))),P10),0)</f>
        <v>0</v>
      </c>
      <c r="R10" s="67"/>
      <c r="S10" s="60">
        <f t="shared" si="1"/>
        <v>0</v>
      </c>
      <c r="T10" s="98">
        <f t="shared" si="2"/>
        <v>0</v>
      </c>
    </row>
    <row r="11" spans="1:20" x14ac:dyDescent="0.25">
      <c r="A11" s="103"/>
      <c r="B11" s="106"/>
      <c r="C11" s="82"/>
      <c r="D11" s="82"/>
      <c r="E11" s="81"/>
      <c r="F11" s="51"/>
      <c r="G11" s="159"/>
      <c r="H11" s="161"/>
      <c r="I11" s="160"/>
      <c r="J11" s="160"/>
      <c r="K11" s="51"/>
      <c r="L11" s="60">
        <f t="shared" si="0"/>
        <v>0</v>
      </c>
      <c r="M11" s="60"/>
      <c r="N11" s="34"/>
      <c r="O11" s="60">
        <f t="shared" si="3"/>
        <v>0</v>
      </c>
      <c r="P11" s="60">
        <f t="shared" si="4"/>
        <v>0</v>
      </c>
      <c r="Q11" s="60">
        <f t="shared" si="5"/>
        <v>0</v>
      </c>
      <c r="R11" s="67"/>
      <c r="S11" s="60">
        <f t="shared" si="1"/>
        <v>0</v>
      </c>
      <c r="T11" s="98">
        <f t="shared" si="2"/>
        <v>0</v>
      </c>
    </row>
    <row r="12" spans="1:20" x14ac:dyDescent="0.25">
      <c r="A12" s="103"/>
      <c r="B12" s="106"/>
      <c r="C12" s="82"/>
      <c r="D12" s="82"/>
      <c r="E12" s="81"/>
      <c r="F12" s="51"/>
      <c r="G12" s="159"/>
      <c r="H12" s="161"/>
      <c r="I12" s="160"/>
      <c r="J12" s="160"/>
      <c r="K12" s="51"/>
      <c r="L12" s="60">
        <f t="shared" si="0"/>
        <v>0</v>
      </c>
      <c r="M12" s="60"/>
      <c r="N12" s="34"/>
      <c r="O12" s="60">
        <f t="shared" si="3"/>
        <v>0</v>
      </c>
      <c r="P12" s="60">
        <f t="shared" si="4"/>
        <v>0</v>
      </c>
      <c r="Q12" s="60">
        <f t="shared" si="5"/>
        <v>0</v>
      </c>
      <c r="R12" s="67"/>
      <c r="S12" s="60">
        <f t="shared" ref="S12" si="6">ROUND(Q12*R12,2)</f>
        <v>0</v>
      </c>
      <c r="T12" s="98">
        <f t="shared" ref="T12" si="7">ROUND(Q12-S12,2)</f>
        <v>0</v>
      </c>
    </row>
    <row r="13" spans="1:20" x14ac:dyDescent="0.25">
      <c r="A13" s="103"/>
      <c r="B13" s="106"/>
      <c r="C13" s="82"/>
      <c r="D13" s="82"/>
      <c r="E13" s="81"/>
      <c r="F13" s="51"/>
      <c r="G13" s="159"/>
      <c r="H13" s="161"/>
      <c r="I13" s="160"/>
      <c r="J13" s="160"/>
      <c r="K13" s="51"/>
      <c r="L13" s="60">
        <f t="shared" si="0"/>
        <v>0</v>
      </c>
      <c r="M13" s="60"/>
      <c r="N13" s="34"/>
      <c r="O13" s="60">
        <f t="shared" si="3"/>
        <v>0</v>
      </c>
      <c r="P13" s="60">
        <f t="shared" si="4"/>
        <v>0</v>
      </c>
      <c r="Q13" s="60">
        <f t="shared" si="5"/>
        <v>0</v>
      </c>
      <c r="R13" s="67"/>
      <c r="S13" s="60">
        <f t="shared" si="1"/>
        <v>0</v>
      </c>
      <c r="T13" s="98">
        <f t="shared" si="2"/>
        <v>0</v>
      </c>
    </row>
    <row r="14" spans="1:20" x14ac:dyDescent="0.25">
      <c r="A14" s="103"/>
      <c r="B14" s="106"/>
      <c r="C14" s="82"/>
      <c r="D14" s="82"/>
      <c r="E14" s="81"/>
      <c r="F14" s="51"/>
      <c r="G14" s="159"/>
      <c r="H14" s="161"/>
      <c r="I14" s="160"/>
      <c r="J14" s="160"/>
      <c r="K14" s="51"/>
      <c r="L14" s="60">
        <f t="shared" si="0"/>
        <v>0</v>
      </c>
      <c r="M14" s="60"/>
      <c r="N14" s="34"/>
      <c r="O14" s="60">
        <f t="shared" si="3"/>
        <v>0</v>
      </c>
      <c r="P14" s="60">
        <f t="shared" si="4"/>
        <v>0</v>
      </c>
      <c r="Q14" s="60">
        <f t="shared" si="5"/>
        <v>0</v>
      </c>
      <c r="R14" s="67"/>
      <c r="S14" s="60">
        <f t="shared" si="1"/>
        <v>0</v>
      </c>
      <c r="T14" s="98">
        <f t="shared" si="2"/>
        <v>0</v>
      </c>
    </row>
    <row r="15" spans="1:20" x14ac:dyDescent="0.25">
      <c r="A15" s="187"/>
      <c r="B15" s="175" t="s">
        <v>92</v>
      </c>
      <c r="C15" s="184"/>
      <c r="D15" s="176"/>
      <c r="E15" s="177"/>
      <c r="F15" s="178"/>
      <c r="G15" s="179"/>
      <c r="H15" s="180"/>
      <c r="I15" s="180"/>
      <c r="J15" s="180"/>
      <c r="K15" s="181"/>
      <c r="L15" s="182"/>
      <c r="M15" s="182"/>
      <c r="N15" s="182"/>
      <c r="O15" s="182"/>
      <c r="P15" s="182"/>
      <c r="Q15" s="182"/>
      <c r="R15" s="185"/>
      <c r="S15" s="182"/>
      <c r="T15" s="186"/>
    </row>
    <row r="16" spans="1:20" x14ac:dyDescent="0.25">
      <c r="A16" s="103"/>
      <c r="B16" s="108"/>
      <c r="C16" s="82"/>
      <c r="D16" s="80"/>
      <c r="E16" s="81"/>
      <c r="F16" s="51"/>
      <c r="G16" s="159"/>
      <c r="H16" s="160"/>
      <c r="I16" s="160"/>
      <c r="J16" s="160"/>
      <c r="K16" s="51"/>
      <c r="L16" s="60">
        <f>IF(K17&lt;0,K16+K17,IF(K16&lt;0,0,K16))</f>
        <v>0</v>
      </c>
      <c r="M16" s="60"/>
      <c r="N16" s="57"/>
      <c r="O16" s="60">
        <f>IFERROR(ROUND(L16*K$52,2),0)</f>
        <v>0</v>
      </c>
      <c r="P16" s="60">
        <f>IF(K16=0,0,IF(ABS(O16+N16)&gt;ABS(L16),O16-(O16+N16-L16),O16))</f>
        <v>0</v>
      </c>
      <c r="Q16" s="60">
        <f>IFERROR(IF((P$4+P$20+P$23+K$49+K$50)&gt;(K$4+K$20+K$23),P16-((P$4+P$20+P$23+K$49+K$50-K$4-K$20-K$23)*(P16/(P$4+P$20+P$23))),P16),0)</f>
        <v>0</v>
      </c>
      <c r="R16" s="67"/>
      <c r="S16" s="60">
        <f t="shared" si="1"/>
        <v>0</v>
      </c>
      <c r="T16" s="98">
        <f t="shared" si="2"/>
        <v>0</v>
      </c>
    </row>
    <row r="17" spans="1:20" x14ac:dyDescent="0.25">
      <c r="A17" s="103"/>
      <c r="B17" s="108"/>
      <c r="C17" s="82"/>
      <c r="D17" s="80"/>
      <c r="E17" s="81"/>
      <c r="F17" s="51"/>
      <c r="G17" s="159"/>
      <c r="H17" s="160"/>
      <c r="I17" s="160"/>
      <c r="J17" s="160"/>
      <c r="K17" s="51"/>
      <c r="L17" s="60">
        <f>IF(K18&lt;0,K17+K18,IF(K17&lt;0,0,K17))</f>
        <v>0</v>
      </c>
      <c r="M17" s="60"/>
      <c r="N17" s="34"/>
      <c r="O17" s="60">
        <f>IFERROR(ROUND(L17*K$52,2),0)</f>
        <v>0</v>
      </c>
      <c r="P17" s="60">
        <f>IF(K17=0,0,IF(ABS(O17+N17)&gt;ABS(L17),O17-(O17+N17-L17),O17))</f>
        <v>0</v>
      </c>
      <c r="Q17" s="60">
        <f>IFERROR(IF((P$4+P$20+P$23+K$49+K$50)&gt;(K$4+K$20+K$23),P17-((P$4+P$20+P$23+K$49+K$50-K$4-K$20-K$23)*(P17/(P$4+P$20+P$23))),P17),0)</f>
        <v>0</v>
      </c>
      <c r="R17" s="67"/>
      <c r="S17" s="60">
        <f t="shared" si="1"/>
        <v>0</v>
      </c>
      <c r="T17" s="98">
        <f t="shared" si="2"/>
        <v>0</v>
      </c>
    </row>
    <row r="18" spans="1:20" ht="28.5" customHeight="1" x14ac:dyDescent="0.25">
      <c r="A18" s="103"/>
      <c r="B18" s="108"/>
      <c r="C18" s="82"/>
      <c r="D18" s="82"/>
      <c r="E18" s="81"/>
      <c r="F18" s="51"/>
      <c r="G18" s="162"/>
      <c r="H18" s="161"/>
      <c r="I18" s="161"/>
      <c r="J18" s="161"/>
      <c r="K18" s="51"/>
      <c r="L18" s="60">
        <f t="shared" ref="L18:L19" si="8">IF(K19&lt;0,K18+K19,IF(K18&lt;0,0,K18))</f>
        <v>0</v>
      </c>
      <c r="M18" s="60"/>
      <c r="N18" s="34"/>
      <c r="O18" s="60">
        <f>IFERROR(ROUND(L18*K$52,2),0)</f>
        <v>0</v>
      </c>
      <c r="P18" s="60">
        <f>IF(K18=0,0,IF(ABS(O18+N18)&gt;ABS(L18),O18-(O18+N18-L18),O18))</f>
        <v>0</v>
      </c>
      <c r="Q18" s="60">
        <f>IFERROR(IF((P$4+P$20+P$23+K$49+K$50)&gt;(K$4+K$20+K$23),P18-((P$4+P$20+P$23+K$49+K$50-K$4-K$20-K$23)*(P18/(P$4+P$20+P$23))),P18),0)</f>
        <v>0</v>
      </c>
      <c r="R18" s="67"/>
      <c r="S18" s="60">
        <f t="shared" si="1"/>
        <v>0</v>
      </c>
      <c r="T18" s="98">
        <f t="shared" si="2"/>
        <v>0</v>
      </c>
    </row>
    <row r="19" spans="1:20" ht="28.5" customHeight="1" x14ac:dyDescent="0.25">
      <c r="A19" s="103"/>
      <c r="B19" s="108"/>
      <c r="C19" s="82"/>
      <c r="D19" s="82"/>
      <c r="E19" s="81"/>
      <c r="F19" s="51"/>
      <c r="G19" s="162"/>
      <c r="H19" s="161"/>
      <c r="I19" s="161"/>
      <c r="J19" s="161"/>
      <c r="K19" s="51"/>
      <c r="L19" s="60">
        <f t="shared" si="8"/>
        <v>0</v>
      </c>
      <c r="M19" s="60"/>
      <c r="N19" s="34"/>
      <c r="O19" s="60">
        <f>IFERROR(ROUND(L19*K$52,2),0)</f>
        <v>0</v>
      </c>
      <c r="P19" s="60">
        <f>IF(K19=0,0,IF(ABS(O19+N19)&gt;ABS(L19),O19-(O19+N19-L19),O19))</f>
        <v>0</v>
      </c>
      <c r="Q19" s="60">
        <f>IFERROR(IF((P$4+P$20+P$23+K$49+K$50)&gt;(K$4+K$20+K$23),P19-((P$4+P$20+P$23+K$49+K$50-K$4-K$20-K$23)*(P19/(P$4+P$20+P$23))),P19),0)</f>
        <v>0</v>
      </c>
      <c r="R19" s="67"/>
      <c r="S19" s="60">
        <f t="shared" ref="S19" si="9">ROUND(Q19*R19,2)</f>
        <v>0</v>
      </c>
      <c r="T19" s="98">
        <f t="shared" ref="T19" si="10">ROUND(Q19-S19,2)</f>
        <v>0</v>
      </c>
    </row>
    <row r="20" spans="1:20" ht="34.5" customHeight="1" x14ac:dyDescent="0.25">
      <c r="A20" s="102" t="s">
        <v>124</v>
      </c>
      <c r="B20" s="109" t="s">
        <v>130</v>
      </c>
      <c r="C20" s="85"/>
      <c r="D20" s="86"/>
      <c r="E20" s="87"/>
      <c r="F20" s="52">
        <f>SUM(F21:F22)</f>
        <v>0</v>
      </c>
      <c r="G20" s="38"/>
      <c r="H20" s="33"/>
      <c r="I20" s="33"/>
      <c r="J20" s="33"/>
      <c r="K20" s="32">
        <f>SUM(K21:K22)</f>
        <v>0</v>
      </c>
      <c r="L20" s="32">
        <f>SUM(L21:L22)</f>
        <v>0</v>
      </c>
      <c r="M20" s="32">
        <f t="shared" ref="M20:T20" si="11">SUM(M21:M22)</f>
        <v>0</v>
      </c>
      <c r="N20" s="32">
        <f t="shared" si="11"/>
        <v>0</v>
      </c>
      <c r="O20" s="32">
        <f t="shared" si="11"/>
        <v>0</v>
      </c>
      <c r="P20" s="32">
        <f t="shared" si="11"/>
        <v>0</v>
      </c>
      <c r="Q20" s="32">
        <f t="shared" si="11"/>
        <v>0</v>
      </c>
      <c r="R20" s="32"/>
      <c r="S20" s="32">
        <f t="shared" si="11"/>
        <v>0</v>
      </c>
      <c r="T20" s="37">
        <f t="shared" si="11"/>
        <v>0</v>
      </c>
    </row>
    <row r="21" spans="1:20" x14ac:dyDescent="0.25">
      <c r="A21" s="103"/>
      <c r="B21" s="110"/>
      <c r="C21" s="89"/>
      <c r="D21" s="84"/>
      <c r="E21" s="84"/>
      <c r="F21" s="51"/>
      <c r="G21" s="163"/>
      <c r="H21" s="164"/>
      <c r="I21" s="164"/>
      <c r="J21" s="164"/>
      <c r="K21" s="51"/>
      <c r="L21" s="60">
        <f>IF(K22&lt;0,K21+K22,IF(K21&lt;0,0,K21))</f>
        <v>0</v>
      </c>
      <c r="M21" s="60">
        <f>IF(SUM(L$21:L$22)&gt;K$43,L21/(SUM(L$21:L$22))*K$43,L21)</f>
        <v>0</v>
      </c>
      <c r="N21" s="34"/>
      <c r="O21" s="60">
        <f>IFERROR(M21/(SUM(M$21:M$22)+SUM(M$24:M$28))*K$45*K$52,0)</f>
        <v>0</v>
      </c>
      <c r="P21" s="60">
        <f>IF(K21=0,0,IF(ABS(O21+N21)&gt;ABS(L21),O21-(O21+N21-L21),O21))</f>
        <v>0</v>
      </c>
      <c r="Q21" s="60">
        <f>IFERROR(IF((P$4+P$20+P$23+K$49+K$50)&gt;(K$4+K$20+K$23),P21-((P$4+P$20+P$23+K$49+K$50-K$4-K$20-K$23)*(P21/(P$4+P$20+P$23))),P21),0)</f>
        <v>0</v>
      </c>
      <c r="R21" s="67"/>
      <c r="S21" s="60">
        <f>ROUND(Q21*R21,2)</f>
        <v>0</v>
      </c>
      <c r="T21" s="98">
        <f>ROUND(Q21-S21,2)</f>
        <v>0</v>
      </c>
    </row>
    <row r="22" spans="1:20" x14ac:dyDescent="0.25">
      <c r="A22" s="103"/>
      <c r="B22" s="110"/>
      <c r="C22" s="89"/>
      <c r="D22" s="84"/>
      <c r="E22" s="84"/>
      <c r="F22" s="51"/>
      <c r="G22" s="165"/>
      <c r="H22" s="164"/>
      <c r="I22" s="164"/>
      <c r="J22" s="164"/>
      <c r="K22" s="51"/>
      <c r="L22" s="60">
        <f>IF(K23&lt;0,K22+K23,IF(K22&lt;0,0,K22))</f>
        <v>0</v>
      </c>
      <c r="M22" s="60">
        <f>IF(SUM(L$21:L$22)&gt;K$43,L22/(SUM(L$21:L$22))*K$43,L22)</f>
        <v>0</v>
      </c>
      <c r="N22" s="34"/>
      <c r="O22" s="60">
        <f>IFERROR(M22/(SUM(M$21:M$22)+SUM(M$24:M$28))*K$45*K$52,0)</f>
        <v>0</v>
      </c>
      <c r="P22" s="60">
        <f>IF(K22=0,0,IF(ABS(O22+N22)&gt;ABS(L22),O22-(O22+N22-L22),O22))</f>
        <v>0</v>
      </c>
      <c r="Q22" s="60">
        <f>IFERROR(IF((P$4+P$20+P$23+K$49+K$50)&gt;(K$4+K$20+K$23),P22-((P$4+P$20+P$23+K$49+K$50-K$4-K$20-K$23)*(P22/(P$4+P$20+P$23))),P22),0)</f>
        <v>0</v>
      </c>
      <c r="R22" s="67"/>
      <c r="S22" s="60">
        <f>ROUND(Q22*R22,2)</f>
        <v>0</v>
      </c>
      <c r="T22" s="98">
        <f>ROUND(Q22-S22,2)</f>
        <v>0</v>
      </c>
    </row>
    <row r="23" spans="1:20" ht="52.5" customHeight="1" x14ac:dyDescent="0.25">
      <c r="A23" s="102" t="s">
        <v>1</v>
      </c>
      <c r="B23" s="109" t="s">
        <v>171</v>
      </c>
      <c r="C23" s="85"/>
      <c r="D23" s="86"/>
      <c r="E23" s="87"/>
      <c r="F23" s="52">
        <f>SUM(F24:F28)</f>
        <v>0</v>
      </c>
      <c r="G23" s="38"/>
      <c r="H23" s="33"/>
      <c r="I23" s="33"/>
      <c r="J23" s="33"/>
      <c r="K23" s="32">
        <f>SUM(K24:K28)</f>
        <v>0</v>
      </c>
      <c r="L23" s="32">
        <f>SUM(L24:L28)</f>
        <v>0</v>
      </c>
      <c r="M23" s="32">
        <f t="shared" ref="M23:T23" si="12">SUM(M24:M28)</f>
        <v>0</v>
      </c>
      <c r="N23" s="32">
        <f t="shared" si="12"/>
        <v>0</v>
      </c>
      <c r="O23" s="32">
        <f t="shared" si="12"/>
        <v>0</v>
      </c>
      <c r="P23" s="32">
        <f t="shared" si="12"/>
        <v>0</v>
      </c>
      <c r="Q23" s="32">
        <f t="shared" si="12"/>
        <v>0</v>
      </c>
      <c r="R23" s="32"/>
      <c r="S23" s="32">
        <f t="shared" si="12"/>
        <v>0</v>
      </c>
      <c r="T23" s="37">
        <f t="shared" si="12"/>
        <v>0</v>
      </c>
    </row>
    <row r="24" spans="1:20" x14ac:dyDescent="0.25">
      <c r="A24" s="103"/>
      <c r="B24" s="110"/>
      <c r="C24" s="88"/>
      <c r="D24" s="90"/>
      <c r="E24" s="91"/>
      <c r="F24" s="51"/>
      <c r="G24" s="165"/>
      <c r="H24" s="164"/>
      <c r="I24" s="164"/>
      <c r="J24" s="164"/>
      <c r="K24" s="51"/>
      <c r="L24" s="60">
        <f>IF(K25&lt;0,K24+K25,IF(K24&lt;0,0,K24))</f>
        <v>0</v>
      </c>
      <c r="M24" s="60">
        <f>IF(SUM(L$24:L$28)&gt;K$44,L24/(SUM(L$24:L$28))*K$44,L24)</f>
        <v>0</v>
      </c>
      <c r="N24" s="34"/>
      <c r="O24" s="60">
        <f>IFERROR(M24/(SUM(M$21:M$22)+SUM(M$24:M$28))*K$45*K$52,0)</f>
        <v>0</v>
      </c>
      <c r="P24" s="60">
        <f>IF(K24=0,0,IF(ABS(O24+N24)&gt;ABS(L24),O24-(O24+N24-L24),O24))</f>
        <v>0</v>
      </c>
      <c r="Q24" s="60">
        <f>IFERROR(IF((P$4+P$20+P$23+K$49+K$50)&gt;(K$4+K$20+K$23),P24-((P$4+P$20+P$23+K$49+K$50-K$4-K$20-K$23)*(P24/(P$4+P$20+P$23))),P24),0)</f>
        <v>0</v>
      </c>
      <c r="R24" s="67"/>
      <c r="S24" s="60">
        <f>ROUND(Q24*R24,2)</f>
        <v>0</v>
      </c>
      <c r="T24" s="98">
        <f>ROUND(Q24-S24,2)</f>
        <v>0</v>
      </c>
    </row>
    <row r="25" spans="1:20" x14ac:dyDescent="0.25">
      <c r="A25" s="103"/>
      <c r="B25" s="110"/>
      <c r="C25" s="88"/>
      <c r="D25" s="90"/>
      <c r="E25" s="91"/>
      <c r="F25" s="51"/>
      <c r="G25" s="165"/>
      <c r="H25" s="164"/>
      <c r="I25" s="164"/>
      <c r="J25" s="164"/>
      <c r="K25" s="51"/>
      <c r="L25" s="60">
        <f>IF(K26&lt;0,K25+K26,IF(K25&lt;0,0,K25))</f>
        <v>0</v>
      </c>
      <c r="M25" s="60">
        <f>IF(SUM(L$24:L$28)&gt;K$44,L25/(SUM(L$24:L$28))*K$44,L25)</f>
        <v>0</v>
      </c>
      <c r="N25" s="34"/>
      <c r="O25" s="60">
        <f>IFERROR(M25/(SUM(M$21:M$22)+SUM(M$24:M$28))*K$45*K$52,0)</f>
        <v>0</v>
      </c>
      <c r="P25" s="60">
        <f>IF(K25=0,0,IF(ABS(O25+N25)&gt;ABS(L25),O25-(O25+N25-L25),O25))</f>
        <v>0</v>
      </c>
      <c r="Q25" s="60">
        <f>IFERROR(IF((P$4+P$20+P$23+K$49+K$50)&gt;(K$4+K$20+K$23),P25-((P$4+P$20+P$23+K$49+K$50-K$4-K$20-K$23)*(P25/(P$4+P$20+P$23))),P25),0)</f>
        <v>0</v>
      </c>
      <c r="R25" s="67"/>
      <c r="S25" s="60">
        <f>ROUND(Q25*R25,2)</f>
        <v>0</v>
      </c>
      <c r="T25" s="98">
        <f>ROUND(Q25-S25,2)</f>
        <v>0</v>
      </c>
    </row>
    <row r="26" spans="1:20" x14ac:dyDescent="0.25">
      <c r="A26" s="103"/>
      <c r="B26" s="110"/>
      <c r="C26" s="88"/>
      <c r="D26" s="90"/>
      <c r="E26" s="91"/>
      <c r="F26" s="51"/>
      <c r="G26" s="165"/>
      <c r="H26" s="164"/>
      <c r="I26" s="164"/>
      <c r="J26" s="164"/>
      <c r="K26" s="51"/>
      <c r="L26" s="60">
        <f>IF(K27&lt;0,K26+K27,IF(K26&lt;0,0,K26))</f>
        <v>0</v>
      </c>
      <c r="M26" s="60">
        <f>IF(SUM(L$24:L$28)&gt;K$44,L26/(SUM(L$24:L$28))*K$44,L26)</f>
        <v>0</v>
      </c>
      <c r="N26" s="57"/>
      <c r="O26" s="60">
        <f>IFERROR(M26/(SUM(M$21:M$22)+SUM(M$24:M$28))*K$45*K$52,0)</f>
        <v>0</v>
      </c>
      <c r="P26" s="60">
        <f>IF(K26=0,0,IF(ABS(O26+N26)&gt;ABS(L26),O26-(O26+N26-L26),O26))</f>
        <v>0</v>
      </c>
      <c r="Q26" s="60">
        <f>IFERROR(IF((P$4+P$20+P$23+K$49+K$50)&gt;(K$4+K$20+K$23),P26-((P$4+P$20+P$23+K$49+K$50-K$4-K$20-K$23)*(P26/(P$4+P$20+P$23))),P26),0)</f>
        <v>0</v>
      </c>
      <c r="R26" s="67"/>
      <c r="S26" s="60">
        <f>ROUND(Q26*R26,2)</f>
        <v>0</v>
      </c>
      <c r="T26" s="98">
        <f>ROUND(Q26-S26,2)</f>
        <v>0</v>
      </c>
    </row>
    <row r="27" spans="1:20" x14ac:dyDescent="0.25">
      <c r="A27" s="103"/>
      <c r="B27" s="110"/>
      <c r="C27" s="88"/>
      <c r="D27" s="90"/>
      <c r="E27" s="91"/>
      <c r="F27" s="51"/>
      <c r="G27" s="165"/>
      <c r="H27" s="164"/>
      <c r="I27" s="164"/>
      <c r="J27" s="164"/>
      <c r="K27" s="51"/>
      <c r="L27" s="60">
        <f>IF(K28&lt;0,K27+K28,IF(K27&lt;0,0,K27))</f>
        <v>0</v>
      </c>
      <c r="M27" s="60">
        <f>IF(SUM(L$24:L$28)&gt;K$44,L27/(SUM(L$24:L$28))*K$44,L27)</f>
        <v>0</v>
      </c>
      <c r="N27" s="34"/>
      <c r="O27" s="60">
        <f>IFERROR(M27/(SUM(M$21:M$22)+SUM(M$24:M$28))*K$45*K$52,0)</f>
        <v>0</v>
      </c>
      <c r="P27" s="60">
        <f>IF(K27=0,0,IF(ABS(O27+N27)&gt;ABS(L27),O27-(O27+N27-L27),O27))</f>
        <v>0</v>
      </c>
      <c r="Q27" s="60">
        <f>IFERROR(IF((P$4+P$20+P$23+K$49+K$50)&gt;(K$4+K$20+K$23),P27-((P$4+P$20+P$23+K$49+K$50-K$4-K$20-K$23)*(P27/(P$4+P$20+P$23))),P27),0)</f>
        <v>0</v>
      </c>
      <c r="R27" s="67"/>
      <c r="S27" s="60">
        <f>ROUND(Q27*R27,2)</f>
        <v>0</v>
      </c>
      <c r="T27" s="98">
        <f>ROUND(Q27-S27,2)</f>
        <v>0</v>
      </c>
    </row>
    <row r="28" spans="1:20" x14ac:dyDescent="0.25">
      <c r="A28" s="103"/>
      <c r="B28" s="110"/>
      <c r="C28" s="88"/>
      <c r="D28" s="90"/>
      <c r="E28" s="91"/>
      <c r="F28" s="51"/>
      <c r="G28" s="163"/>
      <c r="H28" s="164"/>
      <c r="I28" s="164"/>
      <c r="J28" s="164"/>
      <c r="K28" s="51"/>
      <c r="L28" s="60">
        <f>IF(K29&lt;0,K28+K29,IF(K28&lt;0,0,K28))</f>
        <v>0</v>
      </c>
      <c r="M28" s="60">
        <f>IF(SUM(L$24:L$28)&gt;K$44,L28/(SUM(L$24:L$28))*K$44,L28)</f>
        <v>0</v>
      </c>
      <c r="N28" s="34"/>
      <c r="O28" s="60">
        <f>IFERROR(M28/(SUM(M$21:M$22)+SUM(M$24:M$28))*K$45*K$52,0)</f>
        <v>0</v>
      </c>
      <c r="P28" s="60">
        <f>IF(K28=0,0,IF(ABS(O28+N28)&gt;ABS(L28),O28-(O28+N28-L28),O28))</f>
        <v>0</v>
      </c>
      <c r="Q28" s="60">
        <f>IFERROR(IF((P$4+P$20+P$23+K$49+K$50)&gt;(K$4+K$20+K$23),P28-((P$4+P$20+P$23+K$49+K$50-K$4-K$20-K$23)*(P28/(P$4+P$20+P$23))),P28),0)</f>
        <v>0</v>
      </c>
      <c r="R28" s="67"/>
      <c r="S28" s="60">
        <f>ROUND(Q28*R28,2)</f>
        <v>0</v>
      </c>
      <c r="T28" s="98">
        <f>ROUND(Q28-S28,2)</f>
        <v>0</v>
      </c>
    </row>
    <row r="29" spans="1:20" ht="34.5" customHeight="1" x14ac:dyDescent="0.25">
      <c r="A29" s="102" t="s">
        <v>2</v>
      </c>
      <c r="B29" s="109" t="s">
        <v>177</v>
      </c>
      <c r="C29" s="86"/>
      <c r="D29" s="86"/>
      <c r="E29" s="87"/>
      <c r="F29" s="52">
        <f>SUM(F30:F32)</f>
        <v>0</v>
      </c>
      <c r="G29" s="38"/>
      <c r="H29" s="35"/>
      <c r="I29" s="35"/>
      <c r="J29" s="35"/>
      <c r="K29" s="32">
        <f>SUM(K30:K32)</f>
        <v>0</v>
      </c>
      <c r="L29" s="32">
        <f t="shared" ref="L29:T29" si="13">SUM(L30:L32)</f>
        <v>0</v>
      </c>
      <c r="M29" s="32">
        <f t="shared" si="13"/>
        <v>0</v>
      </c>
      <c r="N29" s="32">
        <f t="shared" si="13"/>
        <v>0</v>
      </c>
      <c r="O29" s="32">
        <f t="shared" si="13"/>
        <v>0</v>
      </c>
      <c r="P29" s="32">
        <f t="shared" si="13"/>
        <v>0</v>
      </c>
      <c r="Q29" s="32">
        <f t="shared" si="13"/>
        <v>0</v>
      </c>
      <c r="R29" s="32"/>
      <c r="S29" s="32">
        <f t="shared" si="13"/>
        <v>0</v>
      </c>
      <c r="T29" s="37">
        <f t="shared" si="13"/>
        <v>0</v>
      </c>
    </row>
    <row r="30" spans="1:20" x14ac:dyDescent="0.25">
      <c r="A30" s="103"/>
      <c r="B30" s="107"/>
      <c r="C30" s="83"/>
      <c r="D30" s="84"/>
      <c r="E30" s="84"/>
      <c r="F30" s="51"/>
      <c r="G30" s="165"/>
      <c r="H30" s="164"/>
      <c r="I30" s="164"/>
      <c r="J30" s="164"/>
      <c r="K30" s="64"/>
      <c r="L30" s="34"/>
      <c r="M30" s="34"/>
      <c r="N30" s="34"/>
      <c r="O30" s="34"/>
      <c r="P30" s="34"/>
      <c r="Q30" s="34"/>
      <c r="R30" s="62"/>
      <c r="S30" s="34"/>
      <c r="T30" s="97"/>
    </row>
    <row r="31" spans="1:20" x14ac:dyDescent="0.25">
      <c r="A31" s="103"/>
      <c r="B31" s="107"/>
      <c r="C31" s="83"/>
      <c r="D31" s="84"/>
      <c r="E31" s="84"/>
      <c r="F31" s="51"/>
      <c r="G31" s="165"/>
      <c r="H31" s="164"/>
      <c r="I31" s="164"/>
      <c r="J31" s="164"/>
      <c r="K31" s="66"/>
      <c r="L31" s="34"/>
      <c r="M31" s="34"/>
      <c r="N31" s="34"/>
      <c r="O31" s="34"/>
      <c r="P31" s="34"/>
      <c r="Q31" s="34"/>
      <c r="R31" s="62"/>
      <c r="S31" s="34"/>
      <c r="T31" s="97"/>
    </row>
    <row r="32" spans="1:20" x14ac:dyDescent="0.25">
      <c r="A32" s="103"/>
      <c r="B32" s="107" t="s">
        <v>17</v>
      </c>
      <c r="C32" s="83"/>
      <c r="D32" s="84"/>
      <c r="E32" s="84"/>
      <c r="F32" s="51"/>
      <c r="G32" s="165"/>
      <c r="H32" s="164"/>
      <c r="I32" s="164"/>
      <c r="J32" s="164"/>
      <c r="K32" s="64"/>
      <c r="L32" s="64"/>
      <c r="M32" s="64"/>
      <c r="N32" s="64"/>
      <c r="O32" s="64"/>
      <c r="P32" s="64"/>
      <c r="Q32" s="64"/>
      <c r="R32" s="63"/>
      <c r="S32" s="64"/>
      <c r="T32" s="65"/>
    </row>
    <row r="33" spans="1:20" ht="39" customHeight="1" x14ac:dyDescent="0.25">
      <c r="A33" s="102" t="s">
        <v>3</v>
      </c>
      <c r="B33" s="109" t="s">
        <v>190</v>
      </c>
      <c r="C33" s="86"/>
      <c r="D33" s="86"/>
      <c r="E33" s="86"/>
      <c r="F33" s="52">
        <f>SUM(F34:F36)</f>
        <v>0</v>
      </c>
      <c r="G33" s="38"/>
      <c r="H33" s="35"/>
      <c r="I33" s="35"/>
      <c r="J33" s="35"/>
      <c r="K33" s="32">
        <f t="shared" ref="K33:Q33" si="14">SUM(K34:K36)</f>
        <v>0</v>
      </c>
      <c r="L33" s="32">
        <f t="shared" si="14"/>
        <v>0</v>
      </c>
      <c r="M33" s="32">
        <f t="shared" si="14"/>
        <v>0</v>
      </c>
      <c r="N33" s="32">
        <f t="shared" si="14"/>
        <v>0</v>
      </c>
      <c r="O33" s="32">
        <f t="shared" si="14"/>
        <v>0</v>
      </c>
      <c r="P33" s="32">
        <f t="shared" si="14"/>
        <v>0</v>
      </c>
      <c r="Q33" s="32">
        <f t="shared" si="14"/>
        <v>0</v>
      </c>
      <c r="R33" s="32"/>
      <c r="S33" s="32">
        <f>SUM(S34:S36)</f>
        <v>0</v>
      </c>
      <c r="T33" s="37">
        <f>SUM(T34:T36)</f>
        <v>0</v>
      </c>
    </row>
    <row r="34" spans="1:20" x14ac:dyDescent="0.25">
      <c r="A34" s="104"/>
      <c r="B34" s="107"/>
      <c r="C34" s="83"/>
      <c r="D34" s="83"/>
      <c r="E34" s="84"/>
      <c r="F34" s="51"/>
      <c r="G34" s="165"/>
      <c r="H34" s="164"/>
      <c r="I34" s="164"/>
      <c r="J34" s="164"/>
      <c r="K34" s="66"/>
      <c r="L34" s="34"/>
      <c r="M34" s="34"/>
      <c r="N34" s="34"/>
      <c r="O34" s="34"/>
      <c r="P34" s="34"/>
      <c r="Q34" s="34"/>
      <c r="R34" s="62"/>
      <c r="S34" s="34"/>
      <c r="T34" s="97"/>
    </row>
    <row r="35" spans="1:20" x14ac:dyDescent="0.25">
      <c r="A35" s="104"/>
      <c r="B35" s="107"/>
      <c r="C35" s="83"/>
      <c r="D35" s="83"/>
      <c r="E35" s="84"/>
      <c r="F35" s="51"/>
      <c r="G35" s="165"/>
      <c r="H35" s="164"/>
      <c r="I35" s="164"/>
      <c r="J35" s="164"/>
      <c r="K35" s="64"/>
      <c r="L35" s="34"/>
      <c r="M35" s="34"/>
      <c r="N35" s="34"/>
      <c r="O35" s="34"/>
      <c r="P35" s="34"/>
      <c r="Q35" s="34"/>
      <c r="R35" s="62"/>
      <c r="S35" s="34"/>
      <c r="T35" s="97"/>
    </row>
    <row r="36" spans="1:20" ht="29.25" thickBot="1" x14ac:dyDescent="0.3">
      <c r="A36" s="136"/>
      <c r="B36" s="111"/>
      <c r="C36" s="112"/>
      <c r="D36" s="113"/>
      <c r="E36" s="113"/>
      <c r="F36" s="114"/>
      <c r="G36" s="166"/>
      <c r="H36" s="167"/>
      <c r="I36" s="167"/>
      <c r="J36" s="167"/>
      <c r="K36" s="41"/>
      <c r="L36" s="40"/>
      <c r="M36" s="40"/>
      <c r="N36" s="40"/>
      <c r="O36" s="40"/>
      <c r="P36" s="40"/>
      <c r="Q36" s="40"/>
      <c r="R36" s="100"/>
      <c r="S36" s="40"/>
      <c r="T36" s="101"/>
    </row>
    <row r="37" spans="1:20" ht="43.5" customHeight="1" thickBot="1" x14ac:dyDescent="0.3">
      <c r="A37" s="205" t="s">
        <v>195</v>
      </c>
      <c r="B37" s="206"/>
      <c r="C37" s="206"/>
      <c r="D37" s="206"/>
      <c r="E37" s="206"/>
      <c r="F37" s="206"/>
      <c r="G37" s="205" t="s">
        <v>195</v>
      </c>
      <c r="H37" s="206"/>
      <c r="I37" s="206"/>
      <c r="J37" s="206"/>
      <c r="K37" s="206"/>
      <c r="L37" s="206"/>
      <c r="M37" s="206"/>
      <c r="N37" s="206"/>
      <c r="O37" s="206"/>
      <c r="P37" s="206"/>
      <c r="Q37" s="206"/>
      <c r="R37" s="206"/>
      <c r="S37" s="206"/>
      <c r="T37" s="207"/>
    </row>
    <row r="38" spans="1:20" s="96" customFormat="1" ht="51.75" customHeight="1" thickBot="1" x14ac:dyDescent="0.3">
      <c r="A38" s="95"/>
      <c r="B38" s="53"/>
      <c r="C38" s="54"/>
      <c r="D38" s="54"/>
      <c r="E38" s="54"/>
      <c r="F38" s="54"/>
      <c r="G38" s="36"/>
      <c r="H38" s="36"/>
      <c r="I38" s="36"/>
      <c r="J38" s="36"/>
      <c r="K38" s="36"/>
      <c r="L38" s="45"/>
      <c r="M38" s="45"/>
      <c r="N38" s="45"/>
      <c r="O38" s="45"/>
      <c r="P38" s="45"/>
      <c r="Q38" s="45"/>
      <c r="R38" s="45"/>
      <c r="S38" s="45"/>
      <c r="T38" s="45"/>
    </row>
    <row r="39" spans="1:20" s="134" customFormat="1" ht="43.5" customHeight="1" x14ac:dyDescent="0.25">
      <c r="A39" s="135"/>
      <c r="B39" s="208" t="s">
        <v>200</v>
      </c>
      <c r="C39" s="209"/>
      <c r="D39" s="209"/>
      <c r="E39" s="209"/>
      <c r="F39" s="210"/>
      <c r="G39" s="221" t="s">
        <v>201</v>
      </c>
      <c r="H39" s="222"/>
      <c r="I39" s="222"/>
      <c r="J39" s="222"/>
      <c r="K39" s="223"/>
      <c r="L39" s="133"/>
      <c r="M39" s="133"/>
      <c r="N39" s="133"/>
      <c r="O39" s="133"/>
      <c r="P39" s="133"/>
      <c r="Q39" s="133"/>
      <c r="R39" s="133"/>
      <c r="S39" s="133"/>
      <c r="T39" s="133">
        <f>T23+T20+T4</f>
        <v>0</v>
      </c>
    </row>
    <row r="40" spans="1:20" ht="93.75" customHeight="1" x14ac:dyDescent="0.25">
      <c r="A40" s="137" t="s">
        <v>4</v>
      </c>
      <c r="B40" s="214" t="s">
        <v>178</v>
      </c>
      <c r="C40" s="214"/>
      <c r="D40" s="214"/>
      <c r="E40" s="131"/>
      <c r="F40" s="147">
        <v>7.5156000000000001</v>
      </c>
      <c r="G40" s="150"/>
      <c r="H40" s="71"/>
      <c r="I40" s="71"/>
      <c r="J40" s="71"/>
      <c r="K40" s="138">
        <v>7.5156000000000001</v>
      </c>
      <c r="L40" s="45"/>
      <c r="M40" s="45"/>
      <c r="N40" s="45"/>
      <c r="O40" s="45"/>
      <c r="P40" s="45"/>
      <c r="Q40" s="45"/>
      <c r="R40" s="45"/>
      <c r="S40" s="45"/>
      <c r="T40" s="45"/>
    </row>
    <row r="41" spans="1:20" ht="52.5" customHeight="1" x14ac:dyDescent="0.25">
      <c r="A41" s="137" t="s">
        <v>5</v>
      </c>
      <c r="B41" s="214" t="s">
        <v>179</v>
      </c>
      <c r="C41" s="214"/>
      <c r="D41" s="214"/>
      <c r="E41" s="131"/>
      <c r="F41" s="43">
        <f>F4</f>
        <v>0</v>
      </c>
      <c r="G41" s="39"/>
      <c r="H41" s="71"/>
      <c r="I41" s="71"/>
      <c r="J41" s="71"/>
      <c r="K41" s="46">
        <f>K4</f>
        <v>0</v>
      </c>
      <c r="L41" s="45"/>
      <c r="M41" s="45"/>
      <c r="N41" s="45"/>
      <c r="O41" s="45"/>
      <c r="P41" s="45"/>
      <c r="Q41" s="45"/>
      <c r="R41" s="45"/>
      <c r="S41" s="45"/>
      <c r="T41" s="45"/>
    </row>
    <row r="42" spans="1:20" ht="60" customHeight="1" x14ac:dyDescent="0.25">
      <c r="A42" s="137" t="s">
        <v>6</v>
      </c>
      <c r="B42" s="215" t="s">
        <v>180</v>
      </c>
      <c r="C42" s="216"/>
      <c r="D42" s="217"/>
      <c r="E42" s="55"/>
      <c r="F42" s="56"/>
      <c r="G42" s="151"/>
      <c r="H42" s="72"/>
      <c r="I42" s="72"/>
      <c r="J42" s="72"/>
      <c r="K42" s="47">
        <f>IFERROR(K41/F41,0)</f>
        <v>0</v>
      </c>
      <c r="L42" s="45"/>
      <c r="M42" s="45"/>
      <c r="N42" s="45"/>
      <c r="O42" s="45"/>
      <c r="P42" s="45"/>
      <c r="Q42" s="45"/>
      <c r="R42" s="45"/>
      <c r="S42" s="45"/>
      <c r="T42" s="45"/>
    </row>
    <row r="43" spans="1:20" ht="69.75" customHeight="1" x14ac:dyDescent="0.25">
      <c r="A43" s="137" t="s">
        <v>125</v>
      </c>
      <c r="B43" s="202" t="s">
        <v>181</v>
      </c>
      <c r="C43" s="203"/>
      <c r="D43" s="204"/>
      <c r="E43" s="132"/>
      <c r="F43" s="43">
        <f>IF((IF((10000*F40)&gt;F20, F20, (10000*F40)))&gt;(F41*0.02), (F41*0.02),(IF((10000*F40)&gt;F20, F20, (10000*F40))))</f>
        <v>0</v>
      </c>
      <c r="G43" s="152"/>
      <c r="H43" s="71"/>
      <c r="I43" s="71"/>
      <c r="J43" s="71"/>
      <c r="K43" s="46">
        <f>IF((IF((10000*K40)&gt;K20, K20, (10000*K40)))&gt;(K41*0.02), (K41*0.02),(IF((10000*K40)&gt;K20, K20, (10000*K40))))</f>
        <v>0</v>
      </c>
      <c r="L43" s="45"/>
      <c r="M43" s="45"/>
      <c r="N43" s="45"/>
      <c r="O43" s="45"/>
      <c r="P43" s="45"/>
      <c r="Q43" s="45"/>
      <c r="R43" s="45"/>
      <c r="S43" s="45"/>
      <c r="T43" s="45"/>
    </row>
    <row r="44" spans="1:20" ht="93" customHeight="1" x14ac:dyDescent="0.25">
      <c r="A44" s="137" t="s">
        <v>7</v>
      </c>
      <c r="B44" s="202" t="s">
        <v>173</v>
      </c>
      <c r="C44" s="203"/>
      <c r="D44" s="204"/>
      <c r="E44" s="74"/>
      <c r="F44" s="43">
        <f>IF(((F41*0.1)-F43)&gt;F23, F23,((F41*0.1)-F43))</f>
        <v>0</v>
      </c>
      <c r="G44" s="153"/>
      <c r="H44" s="71"/>
      <c r="I44" s="71"/>
      <c r="J44" s="71"/>
      <c r="K44" s="46">
        <f>IF(((K41*0.1)-K43)&gt;K23, K23,((K41*0.1)-K43))</f>
        <v>0</v>
      </c>
      <c r="L44" s="45"/>
      <c r="M44" s="45"/>
      <c r="N44" s="45"/>
      <c r="O44" s="45"/>
      <c r="P44" s="45"/>
      <c r="Q44" s="45"/>
      <c r="R44" s="45"/>
      <c r="S44" s="45"/>
      <c r="T44" s="45"/>
    </row>
    <row r="45" spans="1:20" ht="49.5" customHeight="1" x14ac:dyDescent="0.25">
      <c r="A45" s="137" t="s">
        <v>8</v>
      </c>
      <c r="B45" s="193" t="s">
        <v>182</v>
      </c>
      <c r="C45" s="194"/>
      <c r="D45" s="195"/>
      <c r="E45" s="74"/>
      <c r="F45" s="43">
        <f>IF((20000*F40)&gt;(F43+F44), (F43+F44),(20000*F40))</f>
        <v>0</v>
      </c>
      <c r="G45" s="153"/>
      <c r="H45" s="71"/>
      <c r="I45" s="71"/>
      <c r="J45" s="71"/>
      <c r="K45" s="46">
        <f>IF((20000*K40)&gt;(K43+K44), (K43+K44),(20000*K40))</f>
        <v>0</v>
      </c>
      <c r="L45" s="45"/>
      <c r="M45" s="45"/>
      <c r="N45" s="45"/>
      <c r="O45" s="45"/>
      <c r="P45" s="45"/>
      <c r="Q45" s="45"/>
      <c r="R45" s="45"/>
      <c r="S45" s="45"/>
      <c r="T45" s="45"/>
    </row>
    <row r="46" spans="1:20" x14ac:dyDescent="0.25">
      <c r="A46" s="137" t="s">
        <v>9</v>
      </c>
      <c r="B46" s="193" t="s">
        <v>183</v>
      </c>
      <c r="C46" s="194"/>
      <c r="D46" s="195"/>
      <c r="E46" s="74"/>
      <c r="F46" s="44">
        <f>F41+F45</f>
        <v>0</v>
      </c>
      <c r="G46" s="153"/>
      <c r="H46" s="71"/>
      <c r="I46" s="71"/>
      <c r="J46" s="71"/>
      <c r="K46" s="48">
        <f>K41+K45</f>
        <v>0</v>
      </c>
      <c r="L46" s="45"/>
      <c r="M46" s="45"/>
      <c r="N46" s="45"/>
      <c r="O46" s="45"/>
      <c r="P46" s="45"/>
      <c r="Q46" s="45"/>
      <c r="R46" s="45"/>
      <c r="S46" s="45"/>
      <c r="T46" s="45"/>
    </row>
    <row r="47" spans="1:20" s="174" customFormat="1" hidden="1" x14ac:dyDescent="0.25">
      <c r="A47" s="139"/>
      <c r="B47" s="196" t="s">
        <v>188</v>
      </c>
      <c r="C47" s="197"/>
      <c r="D47" s="198"/>
      <c r="E47" s="75"/>
      <c r="F47" s="68"/>
      <c r="G47" s="154"/>
      <c r="H47" s="73"/>
      <c r="I47" s="73"/>
      <c r="J47" s="73"/>
      <c r="K47" s="61">
        <f>IF(K46*K51&lt;K53,K46*K51,K53)</f>
        <v>0</v>
      </c>
      <c r="L47" s="173"/>
      <c r="M47" s="173"/>
      <c r="N47" s="173"/>
      <c r="O47" s="173"/>
      <c r="P47" s="173"/>
      <c r="Q47" s="173"/>
      <c r="R47" s="173"/>
      <c r="S47" s="173"/>
      <c r="T47" s="173"/>
    </row>
    <row r="48" spans="1:20" ht="69.75" customHeight="1" x14ac:dyDescent="0.25">
      <c r="A48" s="137" t="s">
        <v>10</v>
      </c>
      <c r="B48" s="193" t="s">
        <v>184</v>
      </c>
      <c r="C48" s="194"/>
      <c r="D48" s="195"/>
      <c r="E48" s="74"/>
      <c r="F48" s="168"/>
      <c r="G48" s="153"/>
      <c r="H48" s="71"/>
      <c r="I48" s="71"/>
      <c r="J48" s="71"/>
      <c r="K48" s="170"/>
      <c r="L48" s="45"/>
      <c r="M48" s="45"/>
      <c r="N48" s="45"/>
      <c r="O48" s="45"/>
      <c r="P48" s="45"/>
      <c r="Q48" s="45"/>
      <c r="R48" s="45"/>
      <c r="S48" s="45"/>
      <c r="T48" s="45"/>
    </row>
    <row r="49" spans="1:20" ht="69.75" customHeight="1" x14ac:dyDescent="0.25">
      <c r="A49" s="137" t="s">
        <v>11</v>
      </c>
      <c r="B49" s="193" t="s">
        <v>218</v>
      </c>
      <c r="C49" s="194"/>
      <c r="D49" s="195"/>
      <c r="E49" s="74"/>
      <c r="F49" s="168"/>
      <c r="G49" s="153"/>
      <c r="H49" s="71"/>
      <c r="I49" s="71"/>
      <c r="J49" s="71"/>
      <c r="K49" s="170"/>
      <c r="L49" s="45"/>
      <c r="M49" s="45"/>
      <c r="N49" s="45"/>
      <c r="O49" s="45"/>
      <c r="P49" s="45"/>
      <c r="Q49" s="45"/>
      <c r="R49" s="45"/>
      <c r="S49" s="45"/>
      <c r="T49" s="45"/>
    </row>
    <row r="50" spans="1:20" ht="52.5" customHeight="1" x14ac:dyDescent="0.25">
      <c r="A50" s="137" t="s">
        <v>12</v>
      </c>
      <c r="B50" s="193" t="s">
        <v>204</v>
      </c>
      <c r="C50" s="194"/>
      <c r="D50" s="195"/>
      <c r="E50" s="74"/>
      <c r="F50" s="168"/>
      <c r="G50" s="153"/>
      <c r="H50" s="71"/>
      <c r="I50" s="71"/>
      <c r="J50" s="71"/>
      <c r="K50" s="171">
        <f>N$4+N$20+N$23</f>
        <v>0</v>
      </c>
      <c r="L50" s="45"/>
      <c r="M50" s="45"/>
      <c r="N50" s="45"/>
      <c r="O50" s="45"/>
      <c r="P50" s="45"/>
      <c r="Q50" s="45"/>
      <c r="R50" s="45"/>
      <c r="S50" s="45"/>
      <c r="T50" s="45"/>
    </row>
    <row r="51" spans="1:20" ht="105" customHeight="1" x14ac:dyDescent="0.25">
      <c r="A51" s="137" t="s">
        <v>13</v>
      </c>
      <c r="B51" s="193" t="s">
        <v>174</v>
      </c>
      <c r="C51" s="194"/>
      <c r="D51" s="195"/>
      <c r="E51" s="76"/>
      <c r="F51" s="169">
        <v>0.9</v>
      </c>
      <c r="G51" s="155"/>
      <c r="H51" s="94"/>
      <c r="I51" s="94"/>
      <c r="J51" s="94"/>
      <c r="K51" s="172">
        <v>0.9</v>
      </c>
      <c r="L51" s="45"/>
      <c r="M51" s="45"/>
      <c r="N51" s="45"/>
      <c r="O51" s="45"/>
      <c r="P51" s="45"/>
      <c r="Q51" s="45"/>
      <c r="R51" s="45"/>
      <c r="S51" s="45"/>
      <c r="T51" s="45"/>
    </row>
    <row r="52" spans="1:20" s="174" customFormat="1" hidden="1" x14ac:dyDescent="0.25">
      <c r="A52" s="139"/>
      <c r="B52" s="199" t="s">
        <v>186</v>
      </c>
      <c r="C52" s="200"/>
      <c r="D52" s="201"/>
      <c r="E52" s="75"/>
      <c r="F52" s="58"/>
      <c r="G52" s="154"/>
      <c r="H52" s="73"/>
      <c r="I52" s="73"/>
      <c r="J52" s="73"/>
      <c r="K52" s="59">
        <f>IFERROR((IF(MIN(F57,K47)&lt;K53,MIN(F57,K47)/K46,K53/K46)),0)</f>
        <v>0</v>
      </c>
      <c r="L52" s="173"/>
      <c r="M52" s="173"/>
      <c r="N52" s="173"/>
      <c r="O52" s="173"/>
      <c r="P52" s="173"/>
      <c r="Q52" s="173"/>
      <c r="R52" s="173"/>
      <c r="S52" s="173"/>
      <c r="T52" s="173"/>
    </row>
    <row r="53" spans="1:20" ht="57.75" customHeight="1" x14ac:dyDescent="0.25">
      <c r="A53" s="137" t="s">
        <v>24</v>
      </c>
      <c r="B53" s="193" t="s">
        <v>217</v>
      </c>
      <c r="C53" s="194"/>
      <c r="D53" s="195"/>
      <c r="E53" s="189">
        <v>15975.36634</v>
      </c>
      <c r="F53" s="148">
        <f>F40*E53</f>
        <v>120064.463264904</v>
      </c>
      <c r="G53" s="156"/>
      <c r="H53" s="130"/>
      <c r="I53" s="130"/>
      <c r="J53" s="190">
        <f>E53</f>
        <v>15975.36634</v>
      </c>
      <c r="K53" s="140">
        <f>ROUND(J53*K40,2)</f>
        <v>120064.46</v>
      </c>
      <c r="L53" s="45"/>
      <c r="M53" s="188"/>
      <c r="N53" s="45"/>
      <c r="O53" s="45"/>
      <c r="P53" s="45"/>
      <c r="Q53" s="45"/>
      <c r="R53" s="45"/>
      <c r="S53" s="45"/>
      <c r="T53" s="45"/>
    </row>
    <row r="54" spans="1:20" ht="58.5" customHeight="1" x14ac:dyDescent="0.25">
      <c r="A54" s="137" t="s">
        <v>14</v>
      </c>
      <c r="B54" s="202" t="s">
        <v>215</v>
      </c>
      <c r="C54" s="203"/>
      <c r="D54" s="204"/>
      <c r="E54" s="189">
        <v>15000</v>
      </c>
      <c r="F54" s="148">
        <f>E54*F40</f>
        <v>112734</v>
      </c>
      <c r="G54" s="156"/>
      <c r="H54" s="130"/>
      <c r="I54" s="130"/>
      <c r="J54" s="190">
        <f>E54</f>
        <v>15000</v>
      </c>
      <c r="K54" s="140">
        <f>J54*K40</f>
        <v>112734</v>
      </c>
      <c r="L54" s="45"/>
      <c r="M54" s="45"/>
      <c r="N54" s="45"/>
      <c r="O54" s="45"/>
      <c r="P54" s="45"/>
      <c r="Q54" s="45"/>
      <c r="R54" s="45"/>
      <c r="S54" s="45"/>
      <c r="T54" s="45"/>
    </row>
    <row r="55" spans="1:20" ht="105" customHeight="1" x14ac:dyDescent="0.25">
      <c r="A55" s="137" t="s">
        <v>15</v>
      </c>
      <c r="B55" s="193" t="s">
        <v>219</v>
      </c>
      <c r="C55" s="194"/>
      <c r="D55" s="195"/>
      <c r="E55" s="74"/>
      <c r="F55" s="191">
        <f>ROUND((IF((IF(F54&gt;((F46*F51)-F49-F48),0,((F46*F51)-F49-F48)))&gt;F53, F53, (IF(F54&gt;((F46*F51)-F49-F48),0,((F46*F51)-F49-F48))))), 2)</f>
        <v>0</v>
      </c>
      <c r="G55" s="153"/>
      <c r="H55" s="71"/>
      <c r="I55" s="71"/>
      <c r="J55" s="71"/>
      <c r="K55" s="140">
        <f>T$4+T$20+T$23</f>
        <v>0</v>
      </c>
      <c r="L55" s="45"/>
      <c r="M55" s="45"/>
      <c r="N55" s="45"/>
      <c r="O55" s="45"/>
      <c r="P55" s="45"/>
      <c r="Q55" s="45"/>
      <c r="R55" s="45"/>
      <c r="S55" s="45"/>
      <c r="T55" s="45"/>
    </row>
    <row r="56" spans="1:20" ht="69.75" customHeight="1" x14ac:dyDescent="0.25">
      <c r="A56" s="137" t="s">
        <v>16</v>
      </c>
      <c r="B56" s="218" t="s">
        <v>185</v>
      </c>
      <c r="C56" s="219"/>
      <c r="D56" s="220"/>
      <c r="E56" s="77"/>
      <c r="F56" s="44">
        <v>0</v>
      </c>
      <c r="G56" s="157"/>
      <c r="H56" s="72"/>
      <c r="I56" s="72"/>
      <c r="J56" s="72"/>
      <c r="K56" s="141">
        <f>IFERROR(ROUND((IF(K42&lt;80%, F55*0.05)), 2),0)</f>
        <v>0</v>
      </c>
      <c r="L56" s="45"/>
      <c r="M56" s="45"/>
      <c r="N56" s="45"/>
      <c r="O56" s="45"/>
      <c r="P56" s="45"/>
      <c r="Q56" s="45"/>
      <c r="R56" s="45"/>
      <c r="S56" s="45"/>
      <c r="T56" s="45"/>
    </row>
    <row r="57" spans="1:20" ht="70.5" customHeight="1" x14ac:dyDescent="0.25">
      <c r="A57" s="137" t="s">
        <v>21</v>
      </c>
      <c r="B57" s="218" t="s">
        <v>191</v>
      </c>
      <c r="C57" s="219"/>
      <c r="D57" s="220"/>
      <c r="E57" s="77"/>
      <c r="F57" s="69">
        <f>F55-F56</f>
        <v>0</v>
      </c>
      <c r="G57" s="157"/>
      <c r="H57" s="72"/>
      <c r="I57" s="72"/>
      <c r="J57" s="72"/>
      <c r="K57" s="141">
        <f>K55-K56</f>
        <v>0</v>
      </c>
      <c r="L57" s="45"/>
      <c r="M57" s="45"/>
      <c r="N57" s="45"/>
      <c r="O57" s="45"/>
      <c r="P57" s="45"/>
      <c r="Q57" s="45"/>
      <c r="R57" s="45"/>
      <c r="S57" s="45"/>
      <c r="T57" s="45"/>
    </row>
    <row r="58" spans="1:20" ht="67.5" customHeight="1" x14ac:dyDescent="0.25">
      <c r="A58" s="137" t="s">
        <v>172</v>
      </c>
      <c r="B58" s="193" t="s">
        <v>216</v>
      </c>
      <c r="C58" s="194"/>
      <c r="D58" s="195"/>
      <c r="E58" s="192">
        <v>250000</v>
      </c>
      <c r="F58" s="50">
        <f>ROUND((F4+F20+F23+F29+F33), 2)</f>
        <v>0</v>
      </c>
      <c r="G58" s="152"/>
      <c r="H58" s="71"/>
      <c r="I58" s="71"/>
      <c r="J58" s="71">
        <f>E58</f>
        <v>250000</v>
      </c>
      <c r="K58" s="46">
        <f>ROUND((K4+K20+K23+K29+K33), 2)</f>
        <v>0</v>
      </c>
      <c r="L58" s="45"/>
      <c r="M58" s="45"/>
      <c r="N58" s="45"/>
      <c r="O58" s="45"/>
      <c r="P58" s="45"/>
      <c r="Q58" s="45"/>
      <c r="R58" s="45"/>
      <c r="S58" s="45"/>
      <c r="T58" s="45"/>
    </row>
    <row r="59" spans="1:20" ht="36.950000000000003" customHeight="1" x14ac:dyDescent="0.25">
      <c r="A59" s="137" t="s">
        <v>23</v>
      </c>
      <c r="B59" s="193" t="s">
        <v>193</v>
      </c>
      <c r="C59" s="194"/>
      <c r="D59" s="195"/>
      <c r="E59" s="74"/>
      <c r="F59" s="43">
        <f>F58-F57</f>
        <v>0</v>
      </c>
      <c r="G59" s="152"/>
      <c r="H59" s="71"/>
      <c r="I59" s="71"/>
      <c r="J59" s="71"/>
      <c r="K59" s="46">
        <f>K58-K57</f>
        <v>0</v>
      </c>
      <c r="L59" s="45"/>
      <c r="M59" s="45"/>
      <c r="N59" s="45"/>
      <c r="O59" s="45"/>
      <c r="P59" s="45"/>
      <c r="Q59" s="45"/>
      <c r="R59" s="45"/>
      <c r="S59" s="45"/>
      <c r="T59" s="45"/>
    </row>
    <row r="60" spans="1:20" ht="36.950000000000003" customHeight="1" x14ac:dyDescent="0.25">
      <c r="A60" s="137" t="s">
        <v>175</v>
      </c>
      <c r="B60" s="193" t="s">
        <v>212</v>
      </c>
      <c r="C60" s="194"/>
      <c r="D60" s="195"/>
      <c r="E60" s="74"/>
      <c r="F60" s="43">
        <f>ROUND((F57*0.9), 2)</f>
        <v>0</v>
      </c>
      <c r="G60" s="153"/>
      <c r="H60" s="71"/>
      <c r="I60" s="71"/>
      <c r="J60" s="71"/>
      <c r="K60" s="46">
        <f>ROUND((K57*0.9), 2)</f>
        <v>0</v>
      </c>
      <c r="L60" s="45"/>
      <c r="M60" s="45"/>
      <c r="N60" s="45"/>
      <c r="O60" s="45"/>
      <c r="P60" s="45"/>
      <c r="Q60" s="45"/>
      <c r="R60" s="45"/>
      <c r="S60" s="45"/>
      <c r="T60" s="45"/>
    </row>
    <row r="61" spans="1:20" ht="36.950000000000003" customHeight="1" x14ac:dyDescent="0.25">
      <c r="A61" s="137" t="s">
        <v>192</v>
      </c>
      <c r="B61" s="193" t="s">
        <v>194</v>
      </c>
      <c r="C61" s="194"/>
      <c r="D61" s="195"/>
      <c r="E61" s="74"/>
      <c r="F61" s="43">
        <f>F57-F60</f>
        <v>0</v>
      </c>
      <c r="G61" s="153"/>
      <c r="H61" s="71"/>
      <c r="I61" s="71"/>
      <c r="J61" s="71"/>
      <c r="K61" s="46">
        <f>K57-K60</f>
        <v>0</v>
      </c>
      <c r="L61" s="45"/>
      <c r="M61" s="45"/>
      <c r="N61" s="45"/>
      <c r="O61" s="45"/>
      <c r="P61" s="45"/>
      <c r="Q61" s="45"/>
      <c r="R61" s="45"/>
      <c r="S61" s="45"/>
      <c r="T61" s="45"/>
    </row>
    <row r="62" spans="1:20" s="92" customFormat="1" ht="36.950000000000003" hidden="1" customHeight="1" thickBot="1" x14ac:dyDescent="0.3">
      <c r="A62" s="142" t="s">
        <v>189</v>
      </c>
      <c r="B62" s="211" t="s">
        <v>202</v>
      </c>
      <c r="C62" s="212"/>
      <c r="D62" s="213"/>
      <c r="E62" s="143"/>
      <c r="F62" s="149"/>
      <c r="G62" s="158"/>
      <c r="H62" s="145"/>
      <c r="I62" s="144"/>
      <c r="J62" s="145"/>
      <c r="K62" s="146">
        <f>IFERROR((P$4+P$20+P$23)/(K$4+K$20+K$23),0)</f>
        <v>0</v>
      </c>
      <c r="N62" s="93"/>
    </row>
    <row r="63" spans="1:20" x14ac:dyDescent="0.25">
      <c r="L63" s="45"/>
      <c r="M63" s="45"/>
      <c r="N63" s="45"/>
      <c r="O63" s="45"/>
      <c r="P63" s="45"/>
      <c r="Q63" s="45"/>
      <c r="R63" s="45"/>
      <c r="S63" s="45"/>
      <c r="T63" s="45"/>
    </row>
  </sheetData>
  <sheetProtection insertColumns="0" insertRows="0"/>
  <mergeCells count="30">
    <mergeCell ref="G39:K39"/>
    <mergeCell ref="A1:A2"/>
    <mergeCell ref="B1:F1"/>
    <mergeCell ref="G1:T1"/>
    <mergeCell ref="B43:D43"/>
    <mergeCell ref="B44:D44"/>
    <mergeCell ref="A37:F37"/>
    <mergeCell ref="G37:T37"/>
    <mergeCell ref="B39:F39"/>
    <mergeCell ref="B62:D62"/>
    <mergeCell ref="B40:D40"/>
    <mergeCell ref="B42:D42"/>
    <mergeCell ref="B41:D41"/>
    <mergeCell ref="B53:D53"/>
    <mergeCell ref="B54:D54"/>
    <mergeCell ref="B55:D55"/>
    <mergeCell ref="B56:D56"/>
    <mergeCell ref="B57:D57"/>
    <mergeCell ref="B58:D58"/>
    <mergeCell ref="B59:D59"/>
    <mergeCell ref="B60:D60"/>
    <mergeCell ref="B45:D45"/>
    <mergeCell ref="B46:D46"/>
    <mergeCell ref="B47:D47"/>
    <mergeCell ref="B48:D48"/>
    <mergeCell ref="B61:D61"/>
    <mergeCell ref="B49:D49"/>
    <mergeCell ref="B50:D50"/>
    <mergeCell ref="B51:D51"/>
    <mergeCell ref="B52:D52"/>
  </mergeCells>
  <conditionalFormatting sqref="F58">
    <cfRule type="cellIs" dxfId="2" priority="4" operator="greaterThan">
      <formula>929937.5</formula>
    </cfRule>
    <cfRule type="cellIs" dxfId="1" priority="1" operator="greaterThan">
      <formula>$E$58*$F$40</formula>
    </cfRule>
  </conditionalFormatting>
  <conditionalFormatting sqref="K58">
    <cfRule type="cellIs" priority="3" operator="greaterThan">
      <formula>929937.5</formula>
    </cfRule>
  </conditionalFormatting>
  <conditionalFormatting sqref="K55">
    <cfRule type="cellIs" dxfId="0" priority="2" operator="lessThan">
      <formula>$K$54</formula>
    </cfRule>
  </conditionalFormatting>
  <printOptions horizontalCentered="1"/>
  <pageMargins left="0.70866141732283472" right="0.70866141732283472" top="0.78740157480314965" bottom="0.78740157480314965" header="0" footer="0"/>
  <pageSetup paperSize="8" scale="47" fitToHeight="0" orientation="landscape" r:id="rId1"/>
  <rowBreaks count="2" manualBreakCount="2">
    <brk id="37" max="28" man="1"/>
    <brk id="57" max="28" man="1"/>
  </rowBreaks>
  <ignoredErrors>
    <ignoredError sqref="F20 F23 K20 K23 F29 K29 L29 O6 L24 O24 L25:L28 R25:R28 R24 S6 M4 M29:N29 M24 M25:N28 O29 O25:O28 P29 Q29:R29 R33 S25:S28 S24 S29:T29 K50 Q24:Q28 O16:O18 P16:P18 S16:S18 L16:L17 L15 L18:L19 R4 N4:Q4 S4:T4 K4:L4 O19:T19 K33:Q33 S33:T33 S7:S9 Q6:Q9 P6:P9 L6 O7:O9 L7:L14 S10 S13:S14 O11:S12 O13:R14 O10:R10 K53:K55 Q18 K52 J53:J54"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0000000}">
          <x14:formula1>
            <xm:f>Sheet3!$B$2:$B$4</xm:f>
          </x14:formula1>
          <xm:sqref>E5:E19</xm:sqref>
        </x14:dataValidation>
        <x14:dataValidation type="list" allowBlank="1" showInputMessage="1" showErrorMessage="1" xr:uid="{00000000-0002-0000-0000-000001000000}">
          <x14:formula1>
            <xm:f>Sheet3!$C$1:$C$20</xm:f>
          </x14:formula1>
          <xm:sqref>B6:B14</xm:sqref>
        </x14:dataValidation>
        <x14:dataValidation type="list" allowBlank="1" showInputMessage="1" showErrorMessage="1" xr:uid="{00000000-0002-0000-0000-000002000000}">
          <x14:formula1>
            <xm:f>Sheet3!$D$1:$D$20</xm:f>
          </x14:formula1>
          <xm:sqref>B16:B19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ColWidth="9.140625"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2" t="s">
        <v>30</v>
      </c>
      <c r="B1" s="3"/>
      <c r="C1" s="3"/>
      <c r="D1" s="3"/>
      <c r="E1" s="4"/>
    </row>
    <row r="2" spans="1:5" ht="28.5" customHeight="1" thickBot="1" x14ac:dyDescent="0.3">
      <c r="A2" s="2" t="s">
        <v>31</v>
      </c>
      <c r="B2" s="3"/>
      <c r="C2" s="3"/>
      <c r="D2" s="3"/>
      <c r="E2" s="4"/>
    </row>
    <row r="3" spans="1:5" ht="15.75" thickBot="1" x14ac:dyDescent="0.3">
      <c r="A3" s="5" t="s">
        <v>25</v>
      </c>
      <c r="B3" s="6"/>
      <c r="C3" s="6"/>
      <c r="D3" s="6"/>
      <c r="E3" s="7"/>
    </row>
    <row r="4" spans="1:5" ht="170.25" customHeight="1" thickBot="1" x14ac:dyDescent="0.3">
      <c r="A4" s="8"/>
      <c r="B4" s="9"/>
      <c r="C4" s="10" t="s">
        <v>121</v>
      </c>
      <c r="D4" s="11" t="s">
        <v>27</v>
      </c>
      <c r="E4" s="12" t="s">
        <v>32</v>
      </c>
    </row>
    <row r="5" spans="1:5" ht="89.25" customHeight="1" thickBot="1" x14ac:dyDescent="0.3">
      <c r="A5" s="8"/>
      <c r="B5" s="9"/>
      <c r="C5" s="13" t="s">
        <v>117</v>
      </c>
      <c r="D5" s="11" t="s">
        <v>27</v>
      </c>
      <c r="E5" s="12" t="s">
        <v>33</v>
      </c>
    </row>
    <row r="6" spans="1:5" ht="68.25" thickBot="1" x14ac:dyDescent="0.3">
      <c r="A6" s="8"/>
      <c r="B6" s="9"/>
      <c r="C6" s="13" t="s">
        <v>118</v>
      </c>
      <c r="D6" s="11" t="s">
        <v>27</v>
      </c>
      <c r="E6" s="12" t="s">
        <v>33</v>
      </c>
    </row>
    <row r="7" spans="1:5" ht="15.75" thickBot="1" x14ac:dyDescent="0.3">
      <c r="A7" s="8"/>
      <c r="B7" s="9"/>
      <c r="C7" s="13" t="s">
        <v>34</v>
      </c>
      <c r="D7" s="11" t="s">
        <v>27</v>
      </c>
      <c r="E7" s="12" t="s">
        <v>32</v>
      </c>
    </row>
    <row r="8" spans="1:5" ht="57" thickBot="1" x14ac:dyDescent="0.3">
      <c r="A8" s="8"/>
      <c r="B8" s="9"/>
      <c r="C8" s="10" t="s">
        <v>119</v>
      </c>
      <c r="D8" s="11" t="s">
        <v>27</v>
      </c>
      <c r="E8" s="12" t="s">
        <v>33</v>
      </c>
    </row>
    <row r="9" spans="1:5" ht="68.25" thickBot="1" x14ac:dyDescent="0.3">
      <c r="A9" s="8"/>
      <c r="B9" s="9"/>
      <c r="C9" s="10" t="s">
        <v>35</v>
      </c>
      <c r="D9" s="14" t="s">
        <v>27</v>
      </c>
      <c r="E9" s="14" t="s">
        <v>32</v>
      </c>
    </row>
    <row r="10" spans="1:5" ht="68.25" thickBot="1" x14ac:dyDescent="0.3">
      <c r="A10" s="8"/>
      <c r="B10" s="9"/>
      <c r="C10" s="10" t="s">
        <v>36</v>
      </c>
      <c r="D10" s="11" t="s">
        <v>27</v>
      </c>
      <c r="E10" s="11" t="s">
        <v>37</v>
      </c>
    </row>
    <row r="11" spans="1:5" ht="23.25" thickBot="1" x14ac:dyDescent="0.3">
      <c r="A11" s="8"/>
      <c r="B11" s="9"/>
      <c r="C11" s="10" t="s">
        <v>120</v>
      </c>
      <c r="D11" s="14" t="s">
        <v>27</v>
      </c>
      <c r="E11" s="11" t="s">
        <v>38</v>
      </c>
    </row>
    <row r="12" spans="1:5" ht="168" customHeight="1" thickBot="1" x14ac:dyDescent="0.3">
      <c r="A12" s="8"/>
      <c r="B12" s="9"/>
      <c r="C12" s="13" t="s">
        <v>39</v>
      </c>
      <c r="D12" s="11" t="s">
        <v>27</v>
      </c>
      <c r="E12" s="12"/>
    </row>
    <row r="13" spans="1:5" ht="104.25" customHeight="1" thickBot="1" x14ac:dyDescent="0.3">
      <c r="A13" s="8"/>
      <c r="B13" s="9"/>
      <c r="C13" s="10" t="s">
        <v>40</v>
      </c>
      <c r="D13" s="11" t="s">
        <v>27</v>
      </c>
      <c r="E13" s="12"/>
    </row>
    <row r="14" spans="1:5" ht="15.75" thickBot="1" x14ac:dyDescent="0.3">
      <c r="A14" s="15"/>
      <c r="B14" s="16"/>
      <c r="C14" s="17" t="s">
        <v>41</v>
      </c>
      <c r="D14" s="18" t="s">
        <v>27</v>
      </c>
      <c r="E14" s="19" t="s">
        <v>38</v>
      </c>
    </row>
    <row r="15" spans="1:5" ht="90.75" thickBot="1" x14ac:dyDescent="0.3">
      <c r="A15" s="15"/>
      <c r="B15" s="16"/>
      <c r="C15" s="17" t="s">
        <v>42</v>
      </c>
      <c r="D15" s="18" t="s">
        <v>27</v>
      </c>
      <c r="E15" s="19"/>
    </row>
    <row r="16" spans="1:5" ht="15.75" thickBot="1" x14ac:dyDescent="0.3">
      <c r="A16" s="5" t="s">
        <v>26</v>
      </c>
      <c r="B16" s="6"/>
      <c r="C16" s="6"/>
      <c r="D16" s="6"/>
      <c r="E16" s="7"/>
    </row>
    <row r="17" spans="1:5" ht="57" thickBot="1" x14ac:dyDescent="0.3">
      <c r="A17" s="15"/>
      <c r="B17" s="16"/>
      <c r="C17" s="20" t="s">
        <v>43</v>
      </c>
      <c r="D17" s="18" t="s">
        <v>27</v>
      </c>
      <c r="E17" s="21" t="s">
        <v>29</v>
      </c>
    </row>
    <row r="18" spans="1:5" ht="45.75" thickBot="1" x14ac:dyDescent="0.3">
      <c r="A18" s="15"/>
      <c r="B18" s="16"/>
      <c r="C18" s="20" t="s">
        <v>44</v>
      </c>
      <c r="D18" s="18" t="s">
        <v>27</v>
      </c>
      <c r="E18" s="21" t="s">
        <v>38</v>
      </c>
    </row>
    <row r="19" spans="1:5" ht="79.5" thickBot="1" x14ac:dyDescent="0.3">
      <c r="A19" s="15"/>
      <c r="B19" s="16"/>
      <c r="C19" s="20" t="s">
        <v>45</v>
      </c>
      <c r="D19" s="18" t="s">
        <v>27</v>
      </c>
      <c r="E19" s="21"/>
    </row>
    <row r="20" spans="1:5" ht="79.5" thickBot="1" x14ac:dyDescent="0.3">
      <c r="A20" s="15"/>
      <c r="B20" s="16"/>
      <c r="C20" s="20" t="s">
        <v>46</v>
      </c>
      <c r="D20" s="18" t="s">
        <v>27</v>
      </c>
      <c r="E20" s="21" t="s">
        <v>47</v>
      </c>
    </row>
    <row r="21" spans="1:5" ht="23.25" thickBot="1" x14ac:dyDescent="0.3">
      <c r="A21" s="15"/>
      <c r="B21" s="16"/>
      <c r="C21" s="20" t="s">
        <v>48</v>
      </c>
      <c r="D21" s="18" t="s">
        <v>27</v>
      </c>
      <c r="E21" s="21"/>
    </row>
    <row r="22" spans="1:5" ht="15.75" thickBot="1" x14ac:dyDescent="0.3">
      <c r="A22" s="15"/>
      <c r="B22" s="16"/>
      <c r="C22" s="20" t="s">
        <v>49</v>
      </c>
      <c r="D22" s="18" t="s">
        <v>27</v>
      </c>
      <c r="E22" s="21" t="s">
        <v>29</v>
      </c>
    </row>
    <row r="23" spans="1:5" ht="15.75" thickBot="1" x14ac:dyDescent="0.3">
      <c r="A23" s="15"/>
      <c r="B23" s="16"/>
      <c r="C23" s="20" t="s">
        <v>50</v>
      </c>
      <c r="D23" s="18" t="s">
        <v>27</v>
      </c>
      <c r="E23" s="21"/>
    </row>
    <row r="24" spans="1:5" ht="23.25" thickBot="1" x14ac:dyDescent="0.3">
      <c r="A24" s="15"/>
      <c r="B24" s="16"/>
      <c r="C24" s="20" t="s">
        <v>51</v>
      </c>
      <c r="D24" s="18" t="s">
        <v>27</v>
      </c>
      <c r="E24" s="21"/>
    </row>
    <row r="25" spans="1:5" ht="23.25" thickBot="1" x14ac:dyDescent="0.3">
      <c r="A25" s="15"/>
      <c r="B25" s="16"/>
      <c r="C25" s="20" t="s">
        <v>52</v>
      </c>
      <c r="D25" s="18" t="s">
        <v>27</v>
      </c>
      <c r="E25" s="21"/>
    </row>
    <row r="26" spans="1:5" ht="45.75" thickBot="1" x14ac:dyDescent="0.3">
      <c r="A26" s="15"/>
      <c r="B26" s="16"/>
      <c r="C26" s="20" t="s">
        <v>53</v>
      </c>
      <c r="D26" s="18" t="s">
        <v>27</v>
      </c>
      <c r="E26" s="21"/>
    </row>
    <row r="27" spans="1:5" ht="23.25" thickBot="1" x14ac:dyDescent="0.3">
      <c r="A27" s="15"/>
      <c r="B27" s="16"/>
      <c r="C27" s="20" t="s">
        <v>54</v>
      </c>
      <c r="D27" s="18" t="s">
        <v>27</v>
      </c>
      <c r="E27" s="21"/>
    </row>
    <row r="28" spans="1:5" ht="23.25" thickBot="1" x14ac:dyDescent="0.3">
      <c r="A28" s="15"/>
      <c r="B28" s="16"/>
      <c r="C28" s="20" t="s">
        <v>55</v>
      </c>
      <c r="D28" s="18" t="s">
        <v>27</v>
      </c>
      <c r="E28" s="21"/>
    </row>
    <row r="29" spans="1:5" ht="23.25" thickBot="1" x14ac:dyDescent="0.3">
      <c r="A29" s="15"/>
      <c r="B29" s="16"/>
      <c r="C29" s="20" t="s">
        <v>56</v>
      </c>
      <c r="D29" s="18" t="s">
        <v>27</v>
      </c>
      <c r="E29" s="21"/>
    </row>
    <row r="30" spans="1:5" ht="23.25" thickBot="1" x14ac:dyDescent="0.3">
      <c r="A30" s="15"/>
      <c r="B30" s="16"/>
      <c r="C30" s="20" t="s">
        <v>57</v>
      </c>
      <c r="D30" s="18" t="s">
        <v>27</v>
      </c>
      <c r="E30" s="21"/>
    </row>
    <row r="31" spans="1:5" ht="34.5" thickBot="1" x14ac:dyDescent="0.3">
      <c r="A31" s="15"/>
      <c r="B31" s="16"/>
      <c r="C31" s="20" t="s">
        <v>58</v>
      </c>
      <c r="D31" s="18" t="s">
        <v>27</v>
      </c>
      <c r="E31" s="21"/>
    </row>
    <row r="32" spans="1:5" ht="23.25" thickBot="1" x14ac:dyDescent="0.3">
      <c r="A32" s="15"/>
      <c r="B32" s="16"/>
      <c r="C32" s="20" t="s">
        <v>59</v>
      </c>
      <c r="D32" s="18" t="s">
        <v>27</v>
      </c>
      <c r="E32" s="21"/>
    </row>
    <row r="33" spans="1:5" ht="15.75" thickBot="1" x14ac:dyDescent="0.3">
      <c r="A33" s="15"/>
      <c r="B33" s="16"/>
      <c r="C33" s="20" t="s">
        <v>60</v>
      </c>
      <c r="D33" s="18" t="s">
        <v>27</v>
      </c>
      <c r="E33" s="21"/>
    </row>
    <row r="34" spans="1:5" ht="23.25" thickBot="1" x14ac:dyDescent="0.3">
      <c r="A34" s="15"/>
      <c r="B34" s="16"/>
      <c r="C34" s="20" t="s">
        <v>61</v>
      </c>
      <c r="D34" s="18" t="s">
        <v>27</v>
      </c>
      <c r="E34" s="21"/>
    </row>
    <row r="35" spans="1:5" ht="23.25" thickBot="1" x14ac:dyDescent="0.3">
      <c r="A35" s="15"/>
      <c r="B35" s="16"/>
      <c r="C35" s="20" t="s">
        <v>62</v>
      </c>
      <c r="D35" s="18" t="s">
        <v>27</v>
      </c>
      <c r="E35" s="21"/>
    </row>
    <row r="36" spans="1:5" ht="23.25" thickBot="1" x14ac:dyDescent="0.3">
      <c r="A36" s="15"/>
      <c r="B36" s="16"/>
      <c r="C36" s="20" t="s">
        <v>63</v>
      </c>
      <c r="D36" s="18" t="s">
        <v>27</v>
      </c>
      <c r="E36" s="21"/>
    </row>
    <row r="37" spans="1:5" ht="34.5" thickBot="1" x14ac:dyDescent="0.3">
      <c r="A37" s="15"/>
      <c r="B37" s="16"/>
      <c r="C37" s="20" t="s">
        <v>64</v>
      </c>
      <c r="D37" s="18" t="s">
        <v>27</v>
      </c>
      <c r="E37" s="21" t="s">
        <v>38</v>
      </c>
    </row>
    <row r="38" spans="1:5" ht="23.25" thickBot="1" x14ac:dyDescent="0.3">
      <c r="A38" s="15"/>
      <c r="B38" s="16"/>
      <c r="C38" s="20" t="s">
        <v>65</v>
      </c>
      <c r="D38" s="18" t="s">
        <v>27</v>
      </c>
      <c r="E38" s="21"/>
    </row>
    <row r="39" spans="1:5" ht="15.75" thickBot="1" x14ac:dyDescent="0.3">
      <c r="A39" s="22"/>
      <c r="B39" s="23"/>
      <c r="C39" s="20" t="s">
        <v>66</v>
      </c>
      <c r="D39" s="18" t="s">
        <v>27</v>
      </c>
      <c r="E39" s="21"/>
    </row>
    <row r="40" spans="1:5" ht="15.75" thickBot="1" x14ac:dyDescent="0.3">
      <c r="A40" s="22"/>
      <c r="B40" s="23"/>
      <c r="C40" s="20" t="s">
        <v>67</v>
      </c>
      <c r="D40" s="18" t="s">
        <v>27</v>
      </c>
      <c r="E40" s="21"/>
    </row>
    <row r="41" spans="1:5" ht="15.75" thickBot="1" x14ac:dyDescent="0.3">
      <c r="A41" s="22"/>
      <c r="B41" s="23"/>
      <c r="C41" s="20" t="s">
        <v>68</v>
      </c>
      <c r="D41" s="18" t="s">
        <v>27</v>
      </c>
      <c r="E41" s="21"/>
    </row>
    <row r="42" spans="1:5" ht="23.25" thickBot="1" x14ac:dyDescent="0.3">
      <c r="A42" s="15"/>
      <c r="B42" s="16"/>
      <c r="C42" s="20" t="s">
        <v>69</v>
      </c>
      <c r="D42" s="18" t="s">
        <v>27</v>
      </c>
      <c r="E42" s="21"/>
    </row>
    <row r="43" spans="1:5" ht="15.75" thickBot="1" x14ac:dyDescent="0.3">
      <c r="A43" s="15"/>
      <c r="B43" s="16"/>
      <c r="C43" s="20" t="s">
        <v>70</v>
      </c>
      <c r="D43" s="18" t="s">
        <v>27</v>
      </c>
      <c r="E43" s="21" t="s">
        <v>71</v>
      </c>
    </row>
    <row r="44" spans="1:5" ht="45.75" thickBot="1" x14ac:dyDescent="0.3">
      <c r="A44" s="15"/>
      <c r="B44" s="16"/>
      <c r="C44" s="20" t="s">
        <v>72</v>
      </c>
      <c r="D44" s="18" t="s">
        <v>27</v>
      </c>
      <c r="E44" s="21"/>
    </row>
    <row r="45" spans="1:5" ht="23.25" thickBot="1" x14ac:dyDescent="0.3">
      <c r="A45" s="15"/>
      <c r="B45" s="16"/>
      <c r="C45" s="20" t="s">
        <v>73</v>
      </c>
      <c r="D45" s="18" t="s">
        <v>27</v>
      </c>
      <c r="E45" s="21"/>
    </row>
    <row r="46" spans="1:5" ht="34.5" thickBot="1" x14ac:dyDescent="0.3">
      <c r="A46" s="15"/>
      <c r="B46" s="16"/>
      <c r="C46" s="20" t="s">
        <v>74</v>
      </c>
      <c r="D46" s="18" t="s">
        <v>27</v>
      </c>
      <c r="E46" s="21"/>
    </row>
    <row r="47" spans="1:5" ht="15.75" thickBot="1" x14ac:dyDescent="0.3">
      <c r="A47" s="15"/>
      <c r="B47" s="16"/>
      <c r="C47" s="20" t="s">
        <v>75</v>
      </c>
      <c r="D47" s="18" t="s">
        <v>27</v>
      </c>
      <c r="E47" s="21"/>
    </row>
    <row r="48" spans="1:5" ht="34.5" thickBot="1" x14ac:dyDescent="0.3">
      <c r="A48" s="15"/>
      <c r="B48" s="16"/>
      <c r="C48" s="20" t="s">
        <v>76</v>
      </c>
      <c r="D48" s="18" t="s">
        <v>27</v>
      </c>
      <c r="E48" s="21"/>
    </row>
    <row r="49" spans="1:5" ht="57" thickBot="1" x14ac:dyDescent="0.3">
      <c r="A49" s="15"/>
      <c r="B49" s="16"/>
      <c r="C49" s="20" t="s">
        <v>77</v>
      </c>
      <c r="D49" s="18" t="s">
        <v>27</v>
      </c>
      <c r="E49" s="21" t="s">
        <v>38</v>
      </c>
    </row>
    <row r="50" spans="1:5" ht="15.75" thickBot="1" x14ac:dyDescent="0.3">
      <c r="A50" s="15"/>
      <c r="B50" s="16"/>
      <c r="C50" s="20" t="s">
        <v>78</v>
      </c>
      <c r="D50" s="18" t="s">
        <v>27</v>
      </c>
      <c r="E50" s="21" t="s">
        <v>38</v>
      </c>
    </row>
    <row r="51" spans="1:5" ht="34.5" thickBot="1" x14ac:dyDescent="0.3">
      <c r="A51" s="15"/>
      <c r="B51" s="16"/>
      <c r="C51" s="20" t="s">
        <v>79</v>
      </c>
      <c r="D51" s="18" t="s">
        <v>27</v>
      </c>
      <c r="E51" s="21"/>
    </row>
    <row r="52" spans="1:5" ht="45.75" thickBot="1" x14ac:dyDescent="0.3">
      <c r="A52" s="15"/>
      <c r="B52" s="16"/>
      <c r="C52" s="20" t="s">
        <v>80</v>
      </c>
      <c r="D52" s="18" t="s">
        <v>27</v>
      </c>
      <c r="E52" s="21"/>
    </row>
    <row r="53" spans="1:5" ht="77.25" thickBot="1" x14ac:dyDescent="0.3">
      <c r="A53" s="15"/>
      <c r="B53" s="16"/>
      <c r="C53" s="24" t="s">
        <v>81</v>
      </c>
      <c r="D53" s="18" t="s">
        <v>27</v>
      </c>
      <c r="E53" s="21"/>
    </row>
    <row r="54" spans="1:5" ht="79.5" thickBot="1" x14ac:dyDescent="0.3">
      <c r="A54" s="15"/>
      <c r="B54" s="16"/>
      <c r="C54" s="20" t="s">
        <v>82</v>
      </c>
      <c r="D54" s="18" t="s">
        <v>27</v>
      </c>
      <c r="E54" s="21"/>
    </row>
    <row r="55" spans="1:5" ht="23.25" thickBot="1" x14ac:dyDescent="0.3">
      <c r="A55" s="15"/>
      <c r="B55" s="16"/>
      <c r="C55" s="20" t="s">
        <v>83</v>
      </c>
      <c r="D55" s="18" t="s">
        <v>27</v>
      </c>
      <c r="E55" s="21"/>
    </row>
    <row r="56" spans="1:5" ht="57" thickBot="1" x14ac:dyDescent="0.3">
      <c r="A56" s="15"/>
      <c r="B56" s="16"/>
      <c r="C56" s="20" t="s">
        <v>84</v>
      </c>
      <c r="D56" s="18" t="s">
        <v>27</v>
      </c>
      <c r="E56" s="21"/>
    </row>
    <row r="57" spans="1:5" ht="45.75" thickBot="1" x14ac:dyDescent="0.3">
      <c r="A57" s="15"/>
      <c r="B57" s="16"/>
      <c r="C57" s="20" t="s">
        <v>85</v>
      </c>
      <c r="D57" s="18" t="s">
        <v>27</v>
      </c>
      <c r="E57" s="21"/>
    </row>
    <row r="58" spans="1:5" ht="23.25" thickBot="1" x14ac:dyDescent="0.3">
      <c r="A58" s="15"/>
      <c r="B58" s="16"/>
      <c r="C58" s="20" t="s">
        <v>86</v>
      </c>
      <c r="D58" s="18" t="s">
        <v>27</v>
      </c>
      <c r="E58" s="21"/>
    </row>
    <row r="59" spans="1:5" ht="15.75" thickBot="1" x14ac:dyDescent="0.3">
      <c r="A59" s="15"/>
      <c r="B59" s="16"/>
      <c r="C59" s="20" t="s">
        <v>87</v>
      </c>
      <c r="D59" s="18" t="s">
        <v>27</v>
      </c>
      <c r="E59" s="21"/>
    </row>
    <row r="60" spans="1:5" ht="23.25" thickBot="1" x14ac:dyDescent="0.3">
      <c r="A60" s="15"/>
      <c r="B60" s="16"/>
      <c r="C60" s="20" t="s">
        <v>88</v>
      </c>
      <c r="D60" s="18" t="s">
        <v>27</v>
      </c>
      <c r="E60" s="21"/>
    </row>
    <row r="61" spans="1:5" ht="23.25" thickBot="1" x14ac:dyDescent="0.3">
      <c r="A61" s="15"/>
      <c r="B61" s="16"/>
      <c r="C61" s="20" t="s">
        <v>89</v>
      </c>
      <c r="D61" s="18" t="s">
        <v>27</v>
      </c>
      <c r="E61" s="21"/>
    </row>
    <row r="62" spans="1:5" ht="28.5" customHeight="1" thickBot="1" x14ac:dyDescent="0.3">
      <c r="A62" s="2" t="s">
        <v>90</v>
      </c>
      <c r="B62" s="3"/>
      <c r="C62" s="3"/>
      <c r="D62" s="3"/>
      <c r="E62" s="4"/>
    </row>
    <row r="63" spans="1:5" ht="15.75" thickBot="1" x14ac:dyDescent="0.3">
      <c r="A63" s="5" t="s">
        <v>25</v>
      </c>
      <c r="B63" s="6"/>
      <c r="C63" s="6"/>
      <c r="D63" s="6"/>
      <c r="E63" s="7"/>
    </row>
    <row r="64" spans="1:5" ht="56.25" customHeight="1" thickBot="1" x14ac:dyDescent="0.3">
      <c r="A64" s="8"/>
      <c r="B64" s="9"/>
      <c r="C64" s="10" t="s">
        <v>91</v>
      </c>
      <c r="D64" s="18" t="s">
        <v>27</v>
      </c>
      <c r="E64" s="11"/>
    </row>
    <row r="65" spans="1:5" ht="93" customHeight="1" thickBot="1" x14ac:dyDescent="0.3">
      <c r="A65" s="8"/>
      <c r="B65" s="9"/>
      <c r="C65" s="10" t="s">
        <v>122</v>
      </c>
      <c r="D65" s="18" t="s">
        <v>27</v>
      </c>
      <c r="E65" s="11"/>
    </row>
    <row r="66" spans="1:5" ht="15.75" customHeight="1" thickBot="1" x14ac:dyDescent="0.3">
      <c r="A66" s="5" t="s">
        <v>92</v>
      </c>
      <c r="B66" s="6"/>
      <c r="C66" s="6"/>
      <c r="D66" s="6"/>
      <c r="E66" s="7"/>
    </row>
    <row r="67" spans="1:5" ht="170.25" customHeight="1" thickBot="1" x14ac:dyDescent="0.3">
      <c r="A67" s="25"/>
      <c r="B67" s="15" t="s">
        <v>93</v>
      </c>
      <c r="C67" s="15" t="s">
        <v>93</v>
      </c>
      <c r="D67" s="18" t="s">
        <v>27</v>
      </c>
      <c r="E67" s="21" t="s">
        <v>38</v>
      </c>
    </row>
    <row r="68" spans="1:5" ht="33.75" customHeight="1" thickBot="1" x14ac:dyDescent="0.3">
      <c r="A68" s="25"/>
      <c r="B68" s="26" t="s">
        <v>94</v>
      </c>
      <c r="C68" s="26" t="s">
        <v>94</v>
      </c>
      <c r="D68" s="18"/>
      <c r="E68" s="21"/>
    </row>
    <row r="69" spans="1:5" ht="22.5" customHeight="1" thickBot="1" x14ac:dyDescent="0.3">
      <c r="A69" s="25"/>
      <c r="B69" s="26" t="s">
        <v>95</v>
      </c>
      <c r="C69" s="26" t="s">
        <v>95</v>
      </c>
      <c r="D69" s="18"/>
      <c r="E69" s="21"/>
    </row>
    <row r="70" spans="1:5" ht="57.75" customHeight="1" thickBot="1" x14ac:dyDescent="0.3">
      <c r="A70" s="2" t="s">
        <v>96</v>
      </c>
      <c r="B70" s="3"/>
      <c r="C70" s="3"/>
      <c r="D70" s="3"/>
      <c r="E70" s="4"/>
    </row>
    <row r="71" spans="1:5" ht="15.75" thickBot="1" x14ac:dyDescent="0.3">
      <c r="A71" s="25"/>
      <c r="B71" s="26" t="s">
        <v>97</v>
      </c>
      <c r="C71" s="26" t="s">
        <v>97</v>
      </c>
      <c r="D71" s="18" t="s">
        <v>27</v>
      </c>
      <c r="E71" s="21" t="s">
        <v>98</v>
      </c>
    </row>
    <row r="72" spans="1:5" ht="15.75" thickBot="1" x14ac:dyDescent="0.3">
      <c r="A72" s="25"/>
      <c r="B72" s="26" t="s">
        <v>99</v>
      </c>
      <c r="C72" s="26" t="s">
        <v>99</v>
      </c>
      <c r="D72" s="18" t="s">
        <v>27</v>
      </c>
      <c r="E72" s="21" t="s">
        <v>100</v>
      </c>
    </row>
    <row r="73" spans="1:5" ht="22.5" customHeight="1" thickBot="1" x14ac:dyDescent="0.3">
      <c r="A73" s="25"/>
      <c r="B73" s="26" t="s">
        <v>101</v>
      </c>
      <c r="C73" s="26" t="s">
        <v>101</v>
      </c>
      <c r="D73" s="18" t="s">
        <v>27</v>
      </c>
      <c r="E73" s="21" t="s">
        <v>47</v>
      </c>
    </row>
    <row r="74" spans="1:5" ht="15.75" thickBot="1" x14ac:dyDescent="0.3">
      <c r="A74" s="25"/>
      <c r="B74" s="26" t="s">
        <v>102</v>
      </c>
      <c r="C74" s="26" t="s">
        <v>102</v>
      </c>
      <c r="D74" s="18" t="s">
        <v>27</v>
      </c>
      <c r="E74" s="21" t="s">
        <v>103</v>
      </c>
    </row>
    <row r="75" spans="1:5" ht="33.75" customHeight="1" thickBot="1" x14ac:dyDescent="0.3">
      <c r="A75" s="25"/>
      <c r="B75" s="26" t="s">
        <v>104</v>
      </c>
      <c r="C75" s="26" t="s">
        <v>104</v>
      </c>
      <c r="D75" s="18" t="s">
        <v>27</v>
      </c>
      <c r="E75" s="21" t="s">
        <v>105</v>
      </c>
    </row>
    <row r="76" spans="1:5" ht="15.75" customHeight="1" thickBot="1" x14ac:dyDescent="0.3">
      <c r="A76" s="25"/>
      <c r="B76" s="26" t="s">
        <v>106</v>
      </c>
      <c r="C76" s="26" t="s">
        <v>106</v>
      </c>
      <c r="D76" s="18" t="s">
        <v>27</v>
      </c>
      <c r="E76" s="21" t="s">
        <v>29</v>
      </c>
    </row>
    <row r="77" spans="1:5" ht="15.75" customHeight="1" thickBot="1" x14ac:dyDescent="0.3">
      <c r="A77" s="25"/>
      <c r="B77" s="26" t="s">
        <v>107</v>
      </c>
      <c r="C77" s="26" t="s">
        <v>107</v>
      </c>
      <c r="D77" s="18" t="s">
        <v>27</v>
      </c>
      <c r="E77" s="21"/>
    </row>
    <row r="78" spans="1:5" ht="15.75" customHeight="1" thickBot="1" x14ac:dyDescent="0.3">
      <c r="A78" s="25"/>
      <c r="B78" s="26" t="s">
        <v>108</v>
      </c>
      <c r="C78" s="26" t="s">
        <v>108</v>
      </c>
      <c r="D78" s="18" t="s">
        <v>27</v>
      </c>
      <c r="E78" s="21" t="s">
        <v>105</v>
      </c>
    </row>
    <row r="79" spans="1:5" ht="45" customHeight="1" thickBot="1" x14ac:dyDescent="0.3">
      <c r="A79" s="25"/>
      <c r="B79" s="26" t="s">
        <v>109</v>
      </c>
      <c r="C79" s="26" t="s">
        <v>109</v>
      </c>
      <c r="D79" s="18" t="s">
        <v>27</v>
      </c>
      <c r="E79" s="21" t="s">
        <v>103</v>
      </c>
    </row>
    <row r="80" spans="1:5" ht="123.75" customHeight="1" thickBot="1" x14ac:dyDescent="0.3">
      <c r="A80" s="25"/>
      <c r="B80" s="26" t="s">
        <v>110</v>
      </c>
      <c r="C80" s="26" t="s">
        <v>110</v>
      </c>
      <c r="D80" s="18" t="s">
        <v>27</v>
      </c>
      <c r="E80" s="21"/>
    </row>
    <row r="81" spans="1:5" ht="22.5" customHeight="1" thickBot="1" x14ac:dyDescent="0.3">
      <c r="A81" s="25"/>
      <c r="B81" s="26" t="s">
        <v>111</v>
      </c>
      <c r="C81" s="26" t="s">
        <v>111</v>
      </c>
      <c r="D81" s="18" t="s">
        <v>27</v>
      </c>
      <c r="E81" s="21" t="s">
        <v>105</v>
      </c>
    </row>
    <row r="82" spans="1:5" ht="71.25" customHeight="1" thickBot="1" x14ac:dyDescent="0.3">
      <c r="A82" s="2" t="s">
        <v>112</v>
      </c>
      <c r="B82" s="3"/>
      <c r="C82" s="3"/>
      <c r="D82" s="3"/>
      <c r="E82" s="4"/>
    </row>
    <row r="83" spans="1:5" ht="28.5" customHeight="1" thickBot="1" x14ac:dyDescent="0.3">
      <c r="A83" s="2" t="s">
        <v>113</v>
      </c>
      <c r="B83" s="3"/>
      <c r="C83" s="3"/>
      <c r="D83" s="3"/>
      <c r="E83" s="4"/>
    </row>
    <row r="84" spans="1:5" ht="42.75" customHeight="1" thickBot="1" x14ac:dyDescent="0.3">
      <c r="A84" s="2" t="s">
        <v>114</v>
      </c>
      <c r="B84" s="3"/>
      <c r="C84" s="3"/>
      <c r="D84" s="3"/>
      <c r="E84" s="4"/>
    </row>
    <row r="85" spans="1:5" ht="101.25" customHeight="1" thickBot="1" x14ac:dyDescent="0.3">
      <c r="A85" s="14"/>
      <c r="B85" s="27" t="s">
        <v>115</v>
      </c>
      <c r="C85" s="27" t="s">
        <v>115</v>
      </c>
      <c r="D85" s="11" t="s">
        <v>27</v>
      </c>
      <c r="E85" s="11" t="s">
        <v>47</v>
      </c>
    </row>
    <row r="86" spans="1:5" ht="45" customHeight="1" thickBot="1" x14ac:dyDescent="0.3">
      <c r="A86" s="25"/>
      <c r="B86" s="26" t="s">
        <v>116</v>
      </c>
      <c r="C86" s="26" t="s">
        <v>116</v>
      </c>
      <c r="D86" s="18" t="s">
        <v>27</v>
      </c>
      <c r="E86" s="21"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0"/>
  <sheetViews>
    <sheetView zoomScaleNormal="100" workbookViewId="0">
      <selection activeCell="B38" sqref="B38"/>
    </sheetView>
  </sheetViews>
  <sheetFormatPr defaultRowHeight="15" x14ac:dyDescent="0.25"/>
  <cols>
    <col min="1" max="1" width="8.28515625" customWidth="1"/>
    <col min="2" max="2" width="33.42578125" bestFit="1" customWidth="1"/>
    <col min="3" max="3" width="119.5703125" customWidth="1"/>
    <col min="4" max="4" width="52.42578125" customWidth="1"/>
  </cols>
  <sheetData>
    <row r="1" spans="2:4" x14ac:dyDescent="0.25">
      <c r="C1" t="s">
        <v>131</v>
      </c>
      <c r="D1" t="s">
        <v>151</v>
      </c>
    </row>
    <row r="2" spans="2:4" x14ac:dyDescent="0.25">
      <c r="B2" t="s">
        <v>126</v>
      </c>
      <c r="C2" t="s">
        <v>136</v>
      </c>
      <c r="D2" t="s">
        <v>152</v>
      </c>
    </row>
    <row r="3" spans="2:4" x14ac:dyDescent="0.25">
      <c r="B3" t="s">
        <v>127</v>
      </c>
      <c r="C3" t="s">
        <v>137</v>
      </c>
      <c r="D3" t="s">
        <v>153</v>
      </c>
    </row>
    <row r="4" spans="2:4" x14ac:dyDescent="0.25">
      <c r="B4" t="s">
        <v>128</v>
      </c>
      <c r="C4" t="s">
        <v>138</v>
      </c>
      <c r="D4" t="s">
        <v>154</v>
      </c>
    </row>
    <row r="5" spans="2:4" x14ac:dyDescent="0.25">
      <c r="C5" t="s">
        <v>139</v>
      </c>
      <c r="D5" t="s">
        <v>155</v>
      </c>
    </row>
    <row r="6" spans="2:4" x14ac:dyDescent="0.25">
      <c r="C6" t="s">
        <v>140</v>
      </c>
      <c r="D6" t="s">
        <v>156</v>
      </c>
    </row>
    <row r="7" spans="2:4" x14ac:dyDescent="0.25">
      <c r="C7" t="s">
        <v>141</v>
      </c>
      <c r="D7" t="s">
        <v>157</v>
      </c>
    </row>
    <row r="8" spans="2:4" x14ac:dyDescent="0.25">
      <c r="C8" t="s">
        <v>142</v>
      </c>
      <c r="D8" t="s">
        <v>158</v>
      </c>
    </row>
    <row r="9" spans="2:4" x14ac:dyDescent="0.25">
      <c r="C9" t="s">
        <v>143</v>
      </c>
      <c r="D9" t="s">
        <v>159</v>
      </c>
    </row>
    <row r="10" spans="2:4" x14ac:dyDescent="0.25">
      <c r="C10" t="s">
        <v>144</v>
      </c>
      <c r="D10" t="s">
        <v>160</v>
      </c>
    </row>
    <row r="11" spans="2:4" x14ac:dyDescent="0.25">
      <c r="C11" t="s">
        <v>132</v>
      </c>
      <c r="D11" t="s">
        <v>161</v>
      </c>
    </row>
    <row r="12" spans="2:4" x14ac:dyDescent="0.25">
      <c r="C12" t="s">
        <v>133</v>
      </c>
      <c r="D12" t="s">
        <v>162</v>
      </c>
    </row>
    <row r="13" spans="2:4" x14ac:dyDescent="0.25">
      <c r="C13" t="s">
        <v>145</v>
      </c>
      <c r="D13" t="s">
        <v>163</v>
      </c>
    </row>
    <row r="14" spans="2:4" x14ac:dyDescent="0.25">
      <c r="C14" t="s">
        <v>146</v>
      </c>
      <c r="D14" t="s">
        <v>164</v>
      </c>
    </row>
    <row r="15" spans="2:4" x14ac:dyDescent="0.25">
      <c r="C15" t="s">
        <v>147</v>
      </c>
      <c r="D15" t="s">
        <v>165</v>
      </c>
    </row>
    <row r="16" spans="2:4" x14ac:dyDescent="0.25">
      <c r="C16" t="s">
        <v>134</v>
      </c>
      <c r="D16" t="s">
        <v>166</v>
      </c>
    </row>
    <row r="17" spans="3:4" x14ac:dyDescent="0.25">
      <c r="C17" t="s">
        <v>148</v>
      </c>
      <c r="D17" t="s">
        <v>167</v>
      </c>
    </row>
    <row r="18" spans="3:4" x14ac:dyDescent="0.25">
      <c r="C18" t="s">
        <v>149</v>
      </c>
      <c r="D18" t="s">
        <v>168</v>
      </c>
    </row>
    <row r="19" spans="3:4" x14ac:dyDescent="0.25">
      <c r="C19" t="s">
        <v>150</v>
      </c>
      <c r="D19" t="s">
        <v>169</v>
      </c>
    </row>
    <row r="20" spans="3:4" x14ac:dyDescent="0.25">
      <c r="C20" t="s">
        <v>135</v>
      </c>
      <c r="D20" t="s">
        <v>170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9DAE54-0E85-43EA-939F-4A90DAECDD07}">
  <ds:schemaRefs>
    <ds:schemaRef ds:uri="http://purl.org/dc/dcmitype/"/>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9</vt:i4>
      </vt:variant>
    </vt:vector>
  </HeadingPairs>
  <TitlesOfParts>
    <vt:vector size="12" baseType="lpstr">
      <vt:lpstr> PLAN NABAVE-TTIP</vt:lpstr>
      <vt:lpstr>Sheet1</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2019-07-16T08:26:40Z</cp:lastPrinted>
  <dcterms:created xsi:type="dcterms:W3CDTF">2017-03-28T13:44:12Z</dcterms:created>
  <dcterms:modified xsi:type="dcterms:W3CDTF">2022-04-26T10:14:13Z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